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s\ownCloud\Προκήρυξη πλήρωσης 2 θέσεων ευθύνης\"/>
    </mc:Choice>
  </mc:AlternateContent>
  <bookViews>
    <workbookView xWindow="0" yWindow="0" windowWidth="28770" windowHeight="12180" tabRatio="599"/>
  </bookViews>
  <sheets>
    <sheet name="ΔΥΕΤ" sheetId="30" r:id="rId1"/>
  </sheets>
  <definedNames>
    <definedName name="_xlnm.Print_Area" localSheetId="0">ΔΥΕΤ!$A$1:$BV$12</definedName>
  </definedNames>
  <calcPr calcId="162913"/>
</workbook>
</file>

<file path=xl/calcChain.xml><?xml version="1.0" encoding="utf-8"?>
<calcChain xmlns="http://schemas.openxmlformats.org/spreadsheetml/2006/main">
  <c r="BU3" i="30" l="1"/>
  <c r="BT3" i="30" l="1"/>
  <c r="K4" i="30" l="1"/>
  <c r="BV4" i="30"/>
  <c r="BV3" i="30"/>
  <c r="J3" i="30" s="1"/>
  <c r="BU5" i="30"/>
  <c r="BU6" i="30"/>
  <c r="BU7" i="30"/>
  <c r="BU8" i="30"/>
  <c r="BU9" i="30"/>
  <c r="BU10" i="30"/>
  <c r="BU11" i="30"/>
  <c r="BU12" i="30"/>
  <c r="BU4" i="30"/>
  <c r="J4" i="30" l="1"/>
  <c r="L4" i="30" s="1"/>
  <c r="J5" i="30"/>
  <c r="K5" i="30" s="1"/>
  <c r="L5" i="30" s="1"/>
  <c r="M5" i="30" s="1"/>
  <c r="J6" i="30"/>
  <c r="K6" i="30" s="1"/>
  <c r="L6" i="30" s="1"/>
  <c r="M6" i="30" s="1"/>
  <c r="J7" i="30"/>
  <c r="K7" i="30" s="1"/>
  <c r="L7" i="30" s="1"/>
  <c r="M7" i="30" s="1"/>
  <c r="J8" i="30"/>
  <c r="J9" i="30"/>
  <c r="J10" i="30"/>
  <c r="K10" i="30" s="1"/>
  <c r="L10" i="30" s="1"/>
  <c r="M10" i="30" s="1"/>
  <c r="J11" i="30"/>
  <c r="K11" i="30" s="1"/>
  <c r="L11" i="30" s="1"/>
  <c r="M11" i="30" s="1"/>
  <c r="J12" i="30"/>
  <c r="K12" i="30" s="1"/>
  <c r="L12" i="30" s="1"/>
  <c r="M12" i="30" s="1"/>
  <c r="AT4" i="30"/>
  <c r="K8" i="30"/>
  <c r="K9" i="30"/>
  <c r="BV7" i="30"/>
  <c r="BV10" i="30"/>
  <c r="BT4" i="30"/>
  <c r="BT5" i="30"/>
  <c r="BV5" i="30" s="1"/>
  <c r="BT6" i="30"/>
  <c r="BV6" i="30" s="1"/>
  <c r="BT7" i="30"/>
  <c r="BT8" i="30"/>
  <c r="BV8" i="30" s="1"/>
  <c r="BT9" i="30"/>
  <c r="BV9" i="30" s="1"/>
  <c r="BT10" i="30"/>
  <c r="BT11" i="30"/>
  <c r="BV11" i="30" s="1"/>
  <c r="BT12" i="30"/>
  <c r="BV12" i="30" s="1"/>
  <c r="L8" i="30"/>
  <c r="L9" i="30"/>
  <c r="M9" i="30" s="1"/>
  <c r="M8" i="30"/>
  <c r="F5" i="30"/>
  <c r="F6" i="30"/>
  <c r="F7" i="30"/>
  <c r="F8" i="30"/>
  <c r="F9" i="30"/>
  <c r="F10" i="30"/>
  <c r="F11" i="30"/>
  <c r="F12" i="30"/>
  <c r="I5" i="30"/>
  <c r="I6" i="30"/>
  <c r="I7" i="30"/>
  <c r="I8" i="30"/>
  <c r="I9" i="30"/>
  <c r="I10" i="30"/>
  <c r="I11" i="30"/>
  <c r="I12" i="30"/>
  <c r="AT3" i="30"/>
  <c r="F3" i="30"/>
  <c r="K3" i="30" l="1"/>
  <c r="L3" i="30" s="1"/>
  <c r="M3" i="30" s="1"/>
  <c r="AY9" i="30"/>
  <c r="AY3" i="30"/>
  <c r="AY11" i="30"/>
  <c r="AY8" i="30"/>
  <c r="AY5" i="30"/>
  <c r="BN8" i="30" l="1"/>
  <c r="BL8" i="30"/>
  <c r="BK8" i="30"/>
  <c r="AZ8" i="30"/>
  <c r="AU8" i="30"/>
  <c r="AR8" i="30"/>
  <c r="AP8" i="30"/>
  <c r="AN8" i="30"/>
  <c r="AK8" i="30"/>
  <c r="AL8" i="30" s="1"/>
  <c r="AH8" i="30"/>
  <c r="AF8" i="30"/>
  <c r="AD8" i="30"/>
  <c r="AB8" i="30"/>
  <c r="Y8" i="30"/>
  <c r="W8" i="30"/>
  <c r="U8" i="30"/>
  <c r="S8" i="30"/>
  <c r="Q8" i="30"/>
  <c r="O8" i="30"/>
  <c r="BN12" i="30"/>
  <c r="BL12" i="30"/>
  <c r="BK12" i="30"/>
  <c r="AY12" i="30"/>
  <c r="AZ12" i="30" s="1"/>
  <c r="AU12" i="30"/>
  <c r="AR12" i="30"/>
  <c r="AP12" i="30"/>
  <c r="AN12" i="30"/>
  <c r="AK12" i="30"/>
  <c r="AL12" i="30" s="1"/>
  <c r="AH12" i="30"/>
  <c r="AF12" i="30"/>
  <c r="AD12" i="30"/>
  <c r="AB12" i="30"/>
  <c r="Y12" i="30"/>
  <c r="W12" i="30"/>
  <c r="U12" i="30"/>
  <c r="S12" i="30"/>
  <c r="Q12" i="30"/>
  <c r="O12" i="30"/>
  <c r="BL7" i="30"/>
  <c r="BN5" i="30"/>
  <c r="BO5" i="30" s="1"/>
  <c r="BL5" i="30"/>
  <c r="BK5" i="30"/>
  <c r="AZ5" i="30"/>
  <c r="AU5" i="30"/>
  <c r="AR5" i="30"/>
  <c r="AP5" i="30"/>
  <c r="AN5" i="30"/>
  <c r="AK5" i="30"/>
  <c r="AL5" i="30" s="1"/>
  <c r="AH5" i="30"/>
  <c r="AF5" i="30"/>
  <c r="AD5" i="30"/>
  <c r="AB5" i="30"/>
  <c r="Y5" i="30"/>
  <c r="W5" i="30"/>
  <c r="U5" i="30"/>
  <c r="S5" i="30"/>
  <c r="Q5" i="30"/>
  <c r="O5" i="30"/>
  <c r="BN6" i="30"/>
  <c r="BK6" i="30"/>
  <c r="AY6" i="30"/>
  <c r="AZ6" i="30" s="1"/>
  <c r="AU6" i="30"/>
  <c r="AR6" i="30"/>
  <c r="AP6" i="30"/>
  <c r="AN6" i="30"/>
  <c r="AK6" i="30"/>
  <c r="AL6" i="30" s="1"/>
  <c r="AH6" i="30"/>
  <c r="AF6" i="30"/>
  <c r="AD6" i="30"/>
  <c r="AB6" i="30"/>
  <c r="Y6" i="30"/>
  <c r="W6" i="30"/>
  <c r="U6" i="30"/>
  <c r="S6" i="30"/>
  <c r="Q6" i="30"/>
  <c r="O6" i="30"/>
  <c r="BN3" i="30"/>
  <c r="BL3" i="30"/>
  <c r="BK3" i="30"/>
  <c r="AZ3" i="30"/>
  <c r="AU3" i="30"/>
  <c r="AR3" i="30"/>
  <c r="AP3" i="30"/>
  <c r="AN3" i="30"/>
  <c r="AK3" i="30"/>
  <c r="AL3" i="30" s="1"/>
  <c r="AH3" i="30"/>
  <c r="AF3" i="30"/>
  <c r="AD3" i="30"/>
  <c r="AB3" i="30"/>
  <c r="Y3" i="30"/>
  <c r="W3" i="30"/>
  <c r="U3" i="30"/>
  <c r="S3" i="30"/>
  <c r="Q3" i="30"/>
  <c r="O3" i="30"/>
  <c r="BN9" i="30"/>
  <c r="BL9" i="30"/>
  <c r="BK9" i="30"/>
  <c r="AZ9" i="30"/>
  <c r="AU9" i="30"/>
  <c r="AR9" i="30"/>
  <c r="AP9" i="30"/>
  <c r="AN9" i="30"/>
  <c r="AK9" i="30"/>
  <c r="AL9" i="30" s="1"/>
  <c r="AH9" i="30"/>
  <c r="AF9" i="30"/>
  <c r="AD9" i="30"/>
  <c r="AB9" i="30"/>
  <c r="Y9" i="30"/>
  <c r="W9" i="30"/>
  <c r="U9" i="30"/>
  <c r="S9" i="30"/>
  <c r="Q9" i="30"/>
  <c r="O9" i="30"/>
  <c r="BN10" i="30"/>
  <c r="BL10" i="30"/>
  <c r="BK10" i="30"/>
  <c r="AY10" i="30"/>
  <c r="AZ10" i="30" s="1"/>
  <c r="AU10" i="30"/>
  <c r="AR10" i="30"/>
  <c r="AP10" i="30"/>
  <c r="AN10" i="30"/>
  <c r="AK10" i="30"/>
  <c r="AL10" i="30" s="1"/>
  <c r="AH10" i="30"/>
  <c r="AF10" i="30"/>
  <c r="AD10" i="30"/>
  <c r="AB10" i="30"/>
  <c r="Y10" i="30"/>
  <c r="W10" i="30"/>
  <c r="U10" i="30"/>
  <c r="S10" i="30"/>
  <c r="Q10" i="30"/>
  <c r="O10" i="30"/>
  <c r="BN7" i="30"/>
  <c r="BO7" i="30" s="1"/>
  <c r="BK7" i="30"/>
  <c r="AY7" i="30"/>
  <c r="AZ7" i="30" s="1"/>
  <c r="AU7" i="30"/>
  <c r="AR7" i="30"/>
  <c r="AP7" i="30"/>
  <c r="AN7" i="30"/>
  <c r="AK7" i="30"/>
  <c r="AL7" i="30" s="1"/>
  <c r="AH7" i="30"/>
  <c r="AF7" i="30"/>
  <c r="AD7" i="30"/>
  <c r="AB7" i="30"/>
  <c r="Y7" i="30"/>
  <c r="W7" i="30"/>
  <c r="U7" i="30"/>
  <c r="S7" i="30"/>
  <c r="Q7" i="30"/>
  <c r="O7" i="30"/>
  <c r="BN4" i="30"/>
  <c r="BO4" i="30" s="1"/>
  <c r="BL4" i="30"/>
  <c r="BK4" i="30"/>
  <c r="AY4" i="30"/>
  <c r="AZ4" i="30" s="1"/>
  <c r="AU4" i="30"/>
  <c r="AR4" i="30"/>
  <c r="AP4" i="30"/>
  <c r="AN4" i="30"/>
  <c r="AK4" i="30"/>
  <c r="AL4" i="30" s="1"/>
  <c r="AH4" i="30"/>
  <c r="AF4" i="30"/>
  <c r="AD4" i="30"/>
  <c r="AB4" i="30"/>
  <c r="Y4" i="30"/>
  <c r="W4" i="30"/>
  <c r="U4" i="30"/>
  <c r="S4" i="30"/>
  <c r="Q4" i="30"/>
  <c r="O4" i="30"/>
  <c r="BN11" i="30"/>
  <c r="BO11" i="30" s="1"/>
  <c r="BL11" i="30"/>
  <c r="BK11" i="30"/>
  <c r="AZ11" i="30"/>
  <c r="AU11" i="30"/>
  <c r="AR11" i="30"/>
  <c r="AP11" i="30"/>
  <c r="AN11" i="30"/>
  <c r="AK11" i="30"/>
  <c r="AL11" i="30" s="1"/>
  <c r="AH11" i="30"/>
  <c r="AF11" i="30"/>
  <c r="AD11" i="30"/>
  <c r="AB11" i="30"/>
  <c r="Y11" i="30"/>
  <c r="W11" i="30"/>
  <c r="U11" i="30"/>
  <c r="S11" i="30"/>
  <c r="Q11" i="30"/>
  <c r="O11" i="30"/>
  <c r="BH12" i="30" l="1"/>
  <c r="AI10" i="30"/>
  <c r="Z9" i="30"/>
  <c r="AI6" i="30"/>
  <c r="BG9" i="30"/>
  <c r="Z12" i="30"/>
  <c r="AV11" i="30"/>
  <c r="AW11" i="30" s="1"/>
  <c r="AS6" i="30"/>
  <c r="AI11" i="30"/>
  <c r="AS4" i="30"/>
  <c r="BH7" i="30"/>
  <c r="BH3" i="30"/>
  <c r="AS11" i="30"/>
  <c r="AS3" i="30"/>
  <c r="Z6" i="30"/>
  <c r="Z5" i="30"/>
  <c r="AV5" i="30"/>
  <c r="AW5" i="30" s="1"/>
  <c r="AI12" i="30"/>
  <c r="AS12" i="30"/>
  <c r="AS7" i="30"/>
  <c r="AS10" i="30"/>
  <c r="Z3" i="30"/>
  <c r="AI5" i="30"/>
  <c r="AS5" i="30"/>
  <c r="AI8" i="30"/>
  <c r="AS8" i="30"/>
  <c r="Z11" i="30"/>
  <c r="AV4" i="30"/>
  <c r="AW4" i="30" s="1"/>
  <c r="BG7" i="30"/>
  <c r="AS9" i="30"/>
  <c r="AI3" i="30"/>
  <c r="Z8" i="30"/>
  <c r="BG8" i="30"/>
  <c r="BH8" i="30" s="1"/>
  <c r="BO8" i="30"/>
  <c r="AV8" i="30" s="1"/>
  <c r="AW8" i="30" s="1"/>
  <c r="BG12" i="30"/>
  <c r="BO12" i="30"/>
  <c r="AV12" i="30" s="1"/>
  <c r="AW12" i="30" s="1"/>
  <c r="AV7" i="30"/>
  <c r="AW7" i="30" s="1"/>
  <c r="AI7" i="30"/>
  <c r="Z7" i="30"/>
  <c r="BG5" i="30"/>
  <c r="BH5" i="30"/>
  <c r="BG6" i="30"/>
  <c r="BH6" i="30" s="1"/>
  <c r="BO6" i="30"/>
  <c r="AV6" i="30" s="1"/>
  <c r="AW6" i="30" s="1"/>
  <c r="BG3" i="30"/>
  <c r="BO3" i="30"/>
  <c r="AV3" i="30" s="1"/>
  <c r="AW3" i="30" s="1"/>
  <c r="AI4" i="30"/>
  <c r="AI9" i="30"/>
  <c r="BH9" i="30"/>
  <c r="BO9" i="30"/>
  <c r="AV9" i="30" s="1"/>
  <c r="AW9" i="30" s="1"/>
  <c r="Z10" i="30"/>
  <c r="BG10" i="30"/>
  <c r="BH10" i="30" s="1"/>
  <c r="BC10" i="30" s="1"/>
  <c r="BO10" i="30"/>
  <c r="AV10" i="30" s="1"/>
  <c r="AW10" i="30" s="1"/>
  <c r="BG11" i="30"/>
  <c r="Z4" i="30"/>
  <c r="BH11" i="30"/>
  <c r="BG4" i="30"/>
  <c r="BC7" i="30" l="1"/>
  <c r="BD7" i="30" s="1"/>
  <c r="BP7" i="30" s="1"/>
  <c r="G7" i="30" s="1"/>
  <c r="H7" i="30" s="1"/>
  <c r="D7" i="30"/>
  <c r="E7" i="30" s="1"/>
  <c r="D10" i="30"/>
  <c r="BC3" i="30"/>
  <c r="BD3" i="30" s="1"/>
  <c r="BP3" i="30" s="1"/>
  <c r="G3" i="30" s="1"/>
  <c r="H3" i="30" s="1"/>
  <c r="I3" i="30" s="1"/>
  <c r="D9" i="30"/>
  <c r="D6" i="30"/>
  <c r="E6" i="30" s="1"/>
  <c r="D8" i="30"/>
  <c r="D5" i="30"/>
  <c r="D3" i="30"/>
  <c r="D12" i="30"/>
  <c r="D4" i="30"/>
  <c r="BC11" i="30"/>
  <c r="BD11" i="30" s="1"/>
  <c r="BP11" i="30" s="1"/>
  <c r="G11" i="30" s="1"/>
  <c r="H11" i="30" s="1"/>
  <c r="BC5" i="30"/>
  <c r="BD5" i="30" s="1"/>
  <c r="BP5" i="30" s="1"/>
  <c r="G5" i="30" s="1"/>
  <c r="H5" i="30" s="1"/>
  <c r="D11" i="30"/>
  <c r="E11" i="30" s="1"/>
  <c r="BC8" i="30"/>
  <c r="BC12" i="30"/>
  <c r="BD12" i="30" s="1"/>
  <c r="BP12" i="30" s="1"/>
  <c r="G12" i="30" s="1"/>
  <c r="H12" i="30" s="1"/>
  <c r="BC6" i="30"/>
  <c r="BD6" i="30" s="1"/>
  <c r="BH4" i="30"/>
  <c r="BC4" i="30" s="1"/>
  <c r="BD4" i="30" s="1"/>
  <c r="BP4" i="30" s="1"/>
  <c r="G4" i="30" s="1"/>
  <c r="H4" i="30" s="1"/>
  <c r="I4" i="30" s="1"/>
  <c r="BC9" i="30"/>
  <c r="BD9" i="30" s="1"/>
  <c r="BD10" i="30"/>
  <c r="BP10" i="30" s="1"/>
  <c r="G10" i="30" s="1"/>
  <c r="H10" i="30" s="1"/>
  <c r="E4" i="30" l="1"/>
  <c r="F4" i="30"/>
  <c r="M4" i="30" s="1"/>
  <c r="E10" i="30"/>
  <c r="E5" i="30"/>
  <c r="E3" i="30"/>
  <c r="E9" i="30"/>
  <c r="E8" i="30"/>
  <c r="E12" i="30"/>
  <c r="BD8" i="30"/>
  <c r="BP8" i="30" s="1"/>
  <c r="G8" i="30" s="1"/>
  <c r="H8" i="30" s="1"/>
  <c r="BP9" i="30"/>
  <c r="G9" i="30" s="1"/>
  <c r="H9" i="30" s="1"/>
  <c r="BP6" i="30"/>
  <c r="G6" i="30" s="1"/>
  <c r="H6" i="30" s="1"/>
</calcChain>
</file>

<file path=xl/sharedStrings.xml><?xml version="1.0" encoding="utf-8"?>
<sst xmlns="http://schemas.openxmlformats.org/spreadsheetml/2006/main" count="65" uniqueCount="59">
  <si>
    <t>Α/Α</t>
  </si>
  <si>
    <t>ΒΑΘΜΟΛΟΓΙΑ Α΄</t>
  </si>
  <si>
    <t>ΒΑΣΙΚΟΣ ΤΙΤΛΟΣ ΣΠΟΥΔΩΝ Γ'ΒΑΘΜΙΑΣ</t>
  </si>
  <si>
    <t>ΔΕΥΤΕΡΟΣ ΤΙΤΛΟΣ ΣΠΟΥΔΩΝ Γ'ΒΑΘΜΙΑΣ</t>
  </si>
  <si>
    <t>ΑΠΟΦΟΙΤΗΣΗ ΑΠΌ ΕΣΔΔΑ</t>
  </si>
  <si>
    <t>ΓΝΩΣΗ ΞΕΝΗΣ ΓΛΩΣΣΑΣ ΑΡΙΣΤΗ</t>
  </si>
  <si>
    <t>ΓΝΩΣΗ ΞΕΝΗΣ ΓΛΩΣΣΑΣ ΠΟΛΎ ΚΑΛΗ</t>
  </si>
  <si>
    <t>ΓΝΩΣΗ ΞΕΝΗΣ ΓΛΩΣΣΑΣ ΚΑΛΗ</t>
  </si>
  <si>
    <t>ΜΑΧ ΑΠΌ ΞΕΝΗ ΓΛΩΣΣΑ</t>
  </si>
  <si>
    <t>ΠΙΣΤΟΠΟΙΗΜΕΝΗ ΕΠΙΜΟΡΦΩΣΗ</t>
  </si>
  <si>
    <t>ΕΠΩΝΥΜΟ</t>
  </si>
  <si>
    <t>ΟΝΟΜΑ</t>
  </si>
  <si>
    <t>ΜΗ ΣΥΝΑΦΕΣ ΔΙΔΑΚΤΟΡΙΚΟ ΔΙΠΛΩΜΑ</t>
  </si>
  <si>
    <t>ΧΡΟΝΟΣ ΥΠΗΡΕΣΙΑΣ (ΜΗΝΕΣ)</t>
  </si>
  <si>
    <t>ΑΝΑΓΝΩΡΙΣΜΕΝΟΣ ΧΡΟΝΟΣ ΣΤΟΝ ΙΔΙΩΤΙΚΟ ΤΟΜΕΑ (ΜΗΝΕΣ)</t>
  </si>
  <si>
    <t>ΜΗΝΕΣ ΜΕ ΑΝΑΠΛΗΡΩΣΗ ΣΕ ΤΜΗΜΑ</t>
  </si>
  <si>
    <t>ΜΗΝΕΣ ΜΕ ΑΝΑΠΛΗΡΩΣΗ ΣΕ ΔΙΕΥΘΥΝΣΗ</t>
  </si>
  <si>
    <t>ΜΗΝΕΣ ΜΕ ΑΝΑΠΛΗΡΩΣΗ ΣΕ ΓΕΝΙΚΗ ΔΙΕΥΘΥΝΣΗ</t>
  </si>
  <si>
    <t>ΜΟΡΙΑ ΧΡΟΝΟΥ ΥΠΗΡΕΣΙΑΣ</t>
  </si>
  <si>
    <t>ΜΑΧ ΧΡΟΝΟΣ ΥΠΗΡΕΣΙΑΣ (ΜΗΝΕΣ)</t>
  </si>
  <si>
    <t>ΑΘΡΟΙΣΜΑ ΜΗΝΩΝ ΘΗΤΕΙΩΝ ΣΕ ΘΕΣΕΙΣ ΕΥΘΥΝΗΣ</t>
  </si>
  <si>
    <t>ΜΟΡΙΑ ΘΗΤΕΙΩΝ</t>
  </si>
  <si>
    <t>ΥΠΟΛΟΓΙΣΙΜΟΣ ΧΡΟΝΟΣ ΥΠΗΡΕΣΙΑΣ (ΜΗΝΕΣ) ΜΕ ΑΦΑΙΡΕΣΗ ΘΗΤΕΙΩΝ</t>
  </si>
  <si>
    <t>ΜΗΝΕΣ ΣΕ ΘΕΣΗ ΥΠΗΡΕΣΙΑΚΟΥ ΓΡΑΜΜΑΤΕΑ</t>
  </si>
  <si>
    <t>ΒΑΘΜΟΛΟΓΙΑ Β΄</t>
  </si>
  <si>
    <t>ΠΡΩΤΟΣ ΣΥΝΑΦΗΣ ΜΕΤΑΠΤΥΧΙΑΚΟΣ ΤΙΤΛΟΣ ΣΠΟΥΔΩΝ</t>
  </si>
  <si>
    <t>ΠΡΩΤΟΣ ΜΗ ΣΥΝΑΦΗΣ ΜΕΤΑΠΤΥΧΙΑΚΟΣ ΤΙΤΛΟΣ ΣΠΟΥΔΩΝ</t>
  </si>
  <si>
    <t>INTEGRATED MASTER</t>
  </si>
  <si>
    <t>ΜΑΧ ΑΠΌ ΜΕΤΑΠΤΥΧΙΑΚΟΥΣ ΤΙΤΛΟΥΣ ΣΠΟΥΔΩΝ</t>
  </si>
  <si>
    <t>ΕΠΙΠΛΕΟΝ ΜΕΤΑΠΤΥΧΙΑΚΟΙ ΤΙΤΛΟΙ ΣΠΟΥΔΩΝ ΠΜΣ</t>
  </si>
  <si>
    <t>ΣΥΝΑΦΕΣ 
ΔΙΔΑΚΤΟΡΙΚΟ ΔΙΠΛΩΜΑ</t>
  </si>
  <si>
    <t>ΕΠΙΠΛΕΟΝ ΔΙΔΑΚΤΟΡΙΚΑ ΔΙΠΛΩΜΑΤΑ</t>
  </si>
  <si>
    <t>ΜΑΧ ΑΠΌ ΔΙΔΑΚΤΟΡΙΚΑ ΔΙΠΛΩΜΑΤΑ</t>
  </si>
  <si>
    <t>ΜΗΝΕΣ ΜΕ ΕΠΙΛΟΓΗ Ή ΤΟΠΟΘΕΤΗΣΗ  ΣΕ ΤΜΗΜΑ</t>
  </si>
  <si>
    <t>ΜΗΝΕΣ ΜΕ ΕΠΙΛΟΓΗ Ή ΤΟΠΟΘΕΤΗΣΗ ΣΕ ΔΙΕΥΘΥΝΣΗ</t>
  </si>
  <si>
    <t>ΜΗΝΕΣ ΜΕ ΕΠΙΛΟΓΗ Ή ΤΟΠΟΘΕΤΗΣΗ ΣΕ ΓΕΝΙΚΗ ΔΙΕΥΘΥΝΣΗ</t>
  </si>
  <si>
    <t xml:space="preserve">ΑΝΩΤΑΤΟ ΟΡΙΟ ΜΗΝΩΝ ΣΕ ΘΕΣΕΙΣ ΕΥΘΥΝΗΣ </t>
  </si>
  <si>
    <t>ΜΟΡΙΟΔΟΤΟΥΜΕΝΟΙ ΜΗΝΕΣ ΜΕ ΕΠΙΛΟΓΗ Ή ΤΟΠΟΘΕΤΗΣΗ ΣΕ ΤΜΗΜΑ</t>
  </si>
  <si>
    <t>ΜΟΡΙΟΔΟΤΟΥΜΕΝΟΙ ΜΗΝΕΣ ΜΕ ΑΝΑΠΛΗΡΩΣΗ ΣΕ ΤΜΗΜΑ</t>
  </si>
  <si>
    <t>ΜΟΡΙΟΔΟΤΟΥΜΕΝΟΙ ΜΗΝΕΣ ΜΕ ΕΠΙΛΟΓΗ Ή ΤΟΠΟΘΕΤΗΣΗ ΣΕ Δ/ΝΣΗ</t>
  </si>
  <si>
    <t>ΜΟΡΙΟΔΟΤΟΥΜΕΝΟΙ ΜΗΝΕΣ ΜΕ ΑΝΑΠΛΗΡΩΣΗ ΣΕ Δ/ΝΣΗ</t>
  </si>
  <si>
    <t>ΜΟΡΙΟΔΟΤΟΥΜΕΝΟΙ ΜΗΝΕΣ ΜΕ ΕΠΙΛΟΓΗ Ή ΤΟΠΟΘΕΤΗΣΗ ΣΕ ΓΕΝ. Δ/ΝΣΗ</t>
  </si>
  <si>
    <t>ΜΟΡΙΟΔΟΤΟΥΜΕΝΟΙ ΜΗΝΕΣ ΜΕ ΑΝΑΠΛ ΣΕ ΓΕΝ. Δ/ΝΣΗ</t>
  </si>
  <si>
    <t xml:space="preserve">ΛΕΟΝΤΙΔΗ </t>
  </si>
  <si>
    <t>ΜΑΡΙΝΑ</t>
  </si>
  <si>
    <t>ΣΑΡΑΝΤΑΚΟΣ</t>
  </si>
  <si>
    <t>ΚΩΝΣΤΑΝΤΙΝΟΣ</t>
  </si>
  <si>
    <t xml:space="preserve">Προσωρινός πίνακας κατάταξης υποψηφίων της Διεύθυνσης Υποστήριξης Ερευνών και Τεκμηρίωσης (άρθρο 11 π.δ. 164/2003)
ΠΡΟΚΗΡΥΞΗ ΥΠ' ΑΡΙΘΜ. 2443/03.04.2026 (ΑΔΑ: ΕΠΛΞΟΡΡΘ-6ΣΓ)
</t>
  </si>
  <si>
    <t>ΒΑΘΜΟΛΟΓΙΑ Α
*25%</t>
  </si>
  <si>
    <t>ΒΑΘΜΟΛΟΓΙΑ Β
*25%</t>
  </si>
  <si>
    <t>ΒΑΘΜΟΛΟΓΙΑ Γ΄</t>
  </si>
  <si>
    <t>ΒΑΘΜΟΛΟΓΙΑ Γ
*15%</t>
  </si>
  <si>
    <t>ΒΑΘΜΟΛΟΓΙΑ Α ΕΤΟΥΣ</t>
  </si>
  <si>
    <t>ΒΑΘΜΟΛΟΓΙΑ Β ΕΤΟΥΣ</t>
  </si>
  <si>
    <t>ΒΑΘΜΟΛΟΓΙΑ Γ ΕΤΟΥΣ</t>
  </si>
  <si>
    <t>ΣΥΝΟΛΟ ΒΑΘΜΟΛΟΓΙΑΣ 3 ΕΤΩΝ</t>
  </si>
  <si>
    <t>ΜΕΣΟΣ ΟΡΟΣ  ΒΑΘΜΟΛΟΓΙΑΣ 3 ΕΤΩΝ</t>
  </si>
  <si>
    <t>ΣΥΝΟΛΙΚΗ ΒΑΘΜΟΛΟΓΙΑ 
Α΄*25%, Β*25% ΚΑΙ Γ*15%</t>
  </si>
  <si>
    <t>ΜΕΣΟΣ ΟΡΟΣ  ΒΑΘΜΟΛΟΓΙΑΣ 3 ΕΤΩΝ *1000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</si>
</sst>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;[Red]0.000"/>
  </numFmts>
  <fonts count="10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Arial Narrow"/>
      <family val="2"/>
      <charset val="161"/>
    </font>
    <font>
      <sz val="11"/>
      <color rgb="FF000000"/>
      <name val="Arial Narrow"/>
      <family val="2"/>
      <charset val="161"/>
    </font>
    <font>
      <sz val="11"/>
      <color theme="1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sz val="11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theme="1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/>
    <xf numFmtId="0" fontId="0" fillId="0" borderId="0" xfId="0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9" fillId="0" borderId="0" xfId="0" applyFont="1" applyFill="1" applyBorder="1"/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 wrapText="1"/>
    </xf>
    <xf numFmtId="165" fontId="1" fillId="0" borderId="3" xfId="0" applyNumberFormat="1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9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0" fontId="6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2" fontId="3" fillId="0" borderId="1" xfId="0" applyNumberFormat="1" applyFont="1" applyFill="1" applyBorder="1"/>
    <xf numFmtId="0" fontId="4" fillId="2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" fontId="3" fillId="0" borderId="1" xfId="0" applyNumberFormat="1" applyFont="1" applyFill="1" applyBorder="1"/>
    <xf numFmtId="4" fontId="5" fillId="0" borderId="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6"/>
  <sheetViews>
    <sheetView tabSelected="1" view="pageBreakPreview" topLeftCell="F1" zoomScale="130" zoomScaleNormal="130" zoomScaleSheetLayoutView="130" workbookViewId="0">
      <pane ySplit="2" topLeftCell="A3" activePane="bottomLeft" state="frozen"/>
      <selection activeCell="AB1" sqref="AB1"/>
      <selection pane="bottomLeft" activeCell="L4" sqref="L4"/>
    </sheetView>
  </sheetViews>
  <sheetFormatPr defaultRowHeight="15" x14ac:dyDescent="0.25"/>
  <cols>
    <col min="1" max="1" width="9.140625" style="1"/>
    <col min="2" max="2" width="25.7109375" style="26" customWidth="1"/>
    <col min="3" max="3" width="21.7109375" style="26" customWidth="1"/>
    <col min="4" max="6" width="9.140625" style="1" customWidth="1"/>
    <col min="7" max="7" width="8" style="1" customWidth="1"/>
    <col min="8" max="8" width="8.5703125" style="1" customWidth="1"/>
    <col min="9" max="12" width="9.140625" style="1" customWidth="1"/>
    <col min="13" max="13" width="13.7109375" style="1" customWidth="1"/>
    <col min="14" max="14" width="9.140625" style="1"/>
    <col min="15" max="15" width="9.140625" style="1" customWidth="1"/>
    <col min="16" max="16" width="9.140625" style="1"/>
    <col min="17" max="17" width="9.140625" style="1" customWidth="1"/>
    <col min="18" max="18" width="9.140625" style="1"/>
    <col min="19" max="19" width="10.7109375" style="1" customWidth="1"/>
    <col min="20" max="20" width="6.85546875" style="1" customWidth="1"/>
    <col min="21" max="21" width="11.28515625" style="1" customWidth="1"/>
    <col min="22" max="22" width="8" style="1" customWidth="1"/>
    <col min="23" max="23" width="10" style="1" customWidth="1"/>
    <col min="24" max="24" width="8" style="1" customWidth="1"/>
    <col min="25" max="26" width="9.140625" style="1" customWidth="1"/>
    <col min="27" max="27" width="9.140625" style="1"/>
    <col min="28" max="28" width="9.140625" style="1" customWidth="1"/>
    <col min="29" max="29" width="9.140625" style="1"/>
    <col min="30" max="30" width="9.140625" style="1" customWidth="1"/>
    <col min="31" max="31" width="9.140625" style="1"/>
    <col min="32" max="32" width="9.140625" style="1" customWidth="1"/>
    <col min="33" max="33" width="7.42578125" style="1" customWidth="1"/>
    <col min="34" max="34" width="8.140625" style="1" customWidth="1"/>
    <col min="35" max="35" width="9.140625" style="1" customWidth="1"/>
    <col min="36" max="36" width="9.140625" style="1"/>
    <col min="37" max="38" width="9.140625" style="1" customWidth="1"/>
    <col min="39" max="39" width="9.140625" style="1"/>
    <col min="40" max="40" width="9.140625" style="1" customWidth="1"/>
    <col min="41" max="41" width="9.140625" style="1"/>
    <col min="42" max="42" width="9.140625" style="1" customWidth="1"/>
    <col min="43" max="43" width="9.140625" style="1"/>
    <col min="44" max="45" width="9.140625" style="1" customWidth="1"/>
    <col min="46" max="47" width="12.140625" style="1" customWidth="1"/>
    <col min="48" max="48" width="15" style="1" bestFit="1" customWidth="1"/>
    <col min="49" max="49" width="11.140625" style="1" customWidth="1"/>
    <col min="50" max="51" width="9.140625" style="1" customWidth="1"/>
    <col min="52" max="52" width="15" style="1" customWidth="1"/>
    <col min="53" max="53" width="10.28515625" style="1" bestFit="1" customWidth="1"/>
    <col min="54" max="54" width="11.42578125" style="1" bestFit="1" customWidth="1"/>
    <col min="55" max="56" width="11.42578125" style="1" customWidth="1"/>
    <col min="57" max="57" width="12.42578125" style="1" customWidth="1"/>
    <col min="58" max="58" width="14" style="1" customWidth="1"/>
    <col min="59" max="60" width="9.28515625" style="1" customWidth="1"/>
    <col min="61" max="61" width="11.5703125" style="1" bestFit="1" customWidth="1"/>
    <col min="62" max="62" width="14.42578125" style="1" customWidth="1"/>
    <col min="63" max="64" width="10.85546875" style="1" customWidth="1"/>
    <col min="65" max="65" width="15.140625" style="1" customWidth="1"/>
    <col min="66" max="66" width="16.28515625" style="1" customWidth="1"/>
    <col min="67" max="67" width="10.42578125" style="1" customWidth="1"/>
    <col min="68" max="68" width="13.5703125" style="1" customWidth="1"/>
    <col min="69" max="71" width="7.7109375" style="2" customWidth="1"/>
    <col min="72" max="97" width="9.140625" style="2"/>
    <col min="98" max="16384" width="9.140625" style="1"/>
  </cols>
  <sheetData>
    <row r="1" spans="1:97" ht="66.75" customHeight="1" x14ac:dyDescent="0.25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3"/>
      <c r="AD1" s="11"/>
    </row>
    <row r="2" spans="1:97" s="19" customFormat="1" ht="108" customHeight="1" x14ac:dyDescent="0.25">
      <c r="A2" s="12" t="s">
        <v>0</v>
      </c>
      <c r="B2" s="27" t="s">
        <v>10</v>
      </c>
      <c r="C2" s="27" t="s">
        <v>11</v>
      </c>
      <c r="D2" s="13" t="s">
        <v>1</v>
      </c>
      <c r="E2" s="14" t="s">
        <v>48</v>
      </c>
      <c r="F2" s="14" t="s">
        <v>48</v>
      </c>
      <c r="G2" s="13" t="s">
        <v>24</v>
      </c>
      <c r="H2" s="14" t="s">
        <v>49</v>
      </c>
      <c r="I2" s="14" t="s">
        <v>49</v>
      </c>
      <c r="J2" s="13" t="s">
        <v>50</v>
      </c>
      <c r="K2" s="14" t="s">
        <v>51</v>
      </c>
      <c r="L2" s="14" t="s">
        <v>51</v>
      </c>
      <c r="M2" s="15" t="s">
        <v>57</v>
      </c>
      <c r="N2" s="36" t="s">
        <v>2</v>
      </c>
      <c r="O2" s="37"/>
      <c r="P2" s="36" t="s">
        <v>3</v>
      </c>
      <c r="Q2" s="37"/>
      <c r="R2" s="36" t="s">
        <v>25</v>
      </c>
      <c r="S2" s="37"/>
      <c r="T2" s="36" t="s">
        <v>26</v>
      </c>
      <c r="U2" s="37"/>
      <c r="V2" s="36" t="s">
        <v>27</v>
      </c>
      <c r="W2" s="37"/>
      <c r="X2" s="36" t="s">
        <v>29</v>
      </c>
      <c r="Y2" s="37"/>
      <c r="Z2" s="14" t="s">
        <v>28</v>
      </c>
      <c r="AA2" s="36" t="s">
        <v>4</v>
      </c>
      <c r="AB2" s="37"/>
      <c r="AC2" s="36" t="s">
        <v>30</v>
      </c>
      <c r="AD2" s="37"/>
      <c r="AE2" s="36" t="s">
        <v>12</v>
      </c>
      <c r="AF2" s="37"/>
      <c r="AG2" s="36" t="s">
        <v>31</v>
      </c>
      <c r="AH2" s="37"/>
      <c r="AI2" s="14" t="s">
        <v>32</v>
      </c>
      <c r="AJ2" s="36" t="s">
        <v>9</v>
      </c>
      <c r="AK2" s="37"/>
      <c r="AL2" s="16" t="s">
        <v>9</v>
      </c>
      <c r="AM2" s="36" t="s">
        <v>5</v>
      </c>
      <c r="AN2" s="37"/>
      <c r="AO2" s="36" t="s">
        <v>6</v>
      </c>
      <c r="AP2" s="37"/>
      <c r="AQ2" s="36" t="s">
        <v>7</v>
      </c>
      <c r="AR2" s="37"/>
      <c r="AS2" s="14" t="s">
        <v>8</v>
      </c>
      <c r="AT2" s="14" t="s">
        <v>13</v>
      </c>
      <c r="AU2" s="14" t="s">
        <v>19</v>
      </c>
      <c r="AV2" s="14" t="s">
        <v>22</v>
      </c>
      <c r="AW2" s="14" t="s">
        <v>18</v>
      </c>
      <c r="AX2" s="14" t="s">
        <v>14</v>
      </c>
      <c r="AY2" s="14" t="s">
        <v>14</v>
      </c>
      <c r="AZ2" s="14" t="s">
        <v>14</v>
      </c>
      <c r="BA2" s="14" t="s">
        <v>33</v>
      </c>
      <c r="BB2" s="14" t="s">
        <v>15</v>
      </c>
      <c r="BC2" s="14" t="s">
        <v>37</v>
      </c>
      <c r="BD2" s="14" t="s">
        <v>38</v>
      </c>
      <c r="BE2" s="14" t="s">
        <v>34</v>
      </c>
      <c r="BF2" s="14" t="s">
        <v>16</v>
      </c>
      <c r="BG2" s="14" t="s">
        <v>39</v>
      </c>
      <c r="BH2" s="14" t="s">
        <v>40</v>
      </c>
      <c r="BI2" s="14" t="s">
        <v>35</v>
      </c>
      <c r="BJ2" s="14" t="s">
        <v>17</v>
      </c>
      <c r="BK2" s="14" t="s">
        <v>41</v>
      </c>
      <c r="BL2" s="14" t="s">
        <v>42</v>
      </c>
      <c r="BM2" s="17" t="s">
        <v>23</v>
      </c>
      <c r="BN2" s="14" t="s">
        <v>20</v>
      </c>
      <c r="BO2" s="18" t="s">
        <v>36</v>
      </c>
      <c r="BP2" s="18" t="s">
        <v>21</v>
      </c>
      <c r="BQ2" s="14" t="s">
        <v>52</v>
      </c>
      <c r="BR2" s="14" t="s">
        <v>53</v>
      </c>
      <c r="BS2" s="14" t="s">
        <v>54</v>
      </c>
      <c r="BT2" s="14" t="s">
        <v>55</v>
      </c>
      <c r="BU2" s="14" t="s">
        <v>56</v>
      </c>
      <c r="BV2" s="14" t="s">
        <v>58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</row>
    <row r="3" spans="1:97" s="21" customFormat="1" ht="16.5" x14ac:dyDescent="0.3">
      <c r="A3" s="20">
        <v>1</v>
      </c>
      <c r="B3" s="28" t="s">
        <v>43</v>
      </c>
      <c r="C3" s="28" t="s">
        <v>44</v>
      </c>
      <c r="D3" s="4">
        <f t="shared" ref="D3:D12" si="0">IF((O3+Q3+Z3+AB3+AI3+AL3+AS3)&gt;1000,1000,O3+Q3+Z3+AB3+AI3+AL3+AS3)</f>
        <v>280</v>
      </c>
      <c r="E3" s="4">
        <f t="shared" ref="E3:E12" si="1">IF(D3&gt;1000,1000,D3)</f>
        <v>280</v>
      </c>
      <c r="F3" s="4">
        <f>D3*25%</f>
        <v>70</v>
      </c>
      <c r="G3" s="4">
        <f t="shared" ref="G3:G12" si="2">AW3+AY3+BP3</f>
        <v>783</v>
      </c>
      <c r="H3" s="4">
        <f t="shared" ref="H3:H12" si="3">IF(G3&gt;1000,1000,G3)</f>
        <v>783</v>
      </c>
      <c r="I3" s="34">
        <f>H3*25%</f>
        <v>195.75</v>
      </c>
      <c r="J3" s="34">
        <f>BV3</f>
        <v>971.46666666666658</v>
      </c>
      <c r="K3" s="34">
        <f>IF(J3&gt;1000,1000,J3)</f>
        <v>971.46666666666658</v>
      </c>
      <c r="L3" s="34">
        <f>K3*15%</f>
        <v>145.71999999999997</v>
      </c>
      <c r="M3" s="35">
        <f t="shared" ref="M3:M12" si="4">F3+I3+L3</f>
        <v>411.46999999999997</v>
      </c>
      <c r="N3" s="4">
        <v>1</v>
      </c>
      <c r="O3" s="4">
        <f t="shared" ref="O3:O12" si="5">N3*100</f>
        <v>100</v>
      </c>
      <c r="P3" s="4">
        <v>0</v>
      </c>
      <c r="Q3" s="4">
        <f t="shared" ref="Q3:Q12" si="6">P3*30</f>
        <v>0</v>
      </c>
      <c r="R3" s="4">
        <v>0</v>
      </c>
      <c r="S3" s="4">
        <f t="shared" ref="S3:S12" si="7">R3*200</f>
        <v>0</v>
      </c>
      <c r="T3" s="4">
        <v>0</v>
      </c>
      <c r="U3" s="4">
        <f t="shared" ref="U3:U12" si="8">T3*70</f>
        <v>0</v>
      </c>
      <c r="V3" s="4">
        <v>1</v>
      </c>
      <c r="W3" s="4">
        <f t="shared" ref="W3:W12" si="9">V3*150</f>
        <v>150</v>
      </c>
      <c r="X3" s="4">
        <v>0</v>
      </c>
      <c r="Y3" s="4">
        <f t="shared" ref="Y3:Y12" si="10">IF(X3&gt;0,50,X3)</f>
        <v>0</v>
      </c>
      <c r="Z3" s="4">
        <f t="shared" ref="Z3:Z12" si="11">IF((S3+U3+W3+Y3)&gt;250,250,S3+U3+W3+Y3)</f>
        <v>150</v>
      </c>
      <c r="AA3" s="4">
        <v>0</v>
      </c>
      <c r="AB3" s="4">
        <f t="shared" ref="AB3:AB12" si="12">AA3*275</f>
        <v>0</v>
      </c>
      <c r="AC3" s="4">
        <v>0</v>
      </c>
      <c r="AD3" s="4">
        <f t="shared" ref="AD3:AD12" si="13">AC3*350</f>
        <v>0</v>
      </c>
      <c r="AE3" s="4">
        <v>0</v>
      </c>
      <c r="AF3" s="4">
        <f t="shared" ref="AF3:AF12" si="14">AE3*100</f>
        <v>0</v>
      </c>
      <c r="AG3" s="4">
        <v>0</v>
      </c>
      <c r="AH3" s="4">
        <f t="shared" ref="AH3:AH12" si="15">IF(AG3&gt;0,70,AG3)</f>
        <v>0</v>
      </c>
      <c r="AI3" s="4">
        <f t="shared" ref="AI3:AI12" si="16">IF((AD3+AF3+AH3)&gt;420,420,AD3+AF3+AH3)</f>
        <v>0</v>
      </c>
      <c r="AJ3" s="4">
        <v>4</v>
      </c>
      <c r="AK3" s="4">
        <f t="shared" ref="AK3:AK12" si="17">AJ3*5</f>
        <v>20</v>
      </c>
      <c r="AL3" s="4">
        <f t="shared" ref="AL3:AL12" si="18">IF(AK3&gt;20,20,AK3)</f>
        <v>20</v>
      </c>
      <c r="AM3" s="4">
        <v>0</v>
      </c>
      <c r="AN3" s="4">
        <f t="shared" ref="AN3:AN12" si="19">AM3*50</f>
        <v>0</v>
      </c>
      <c r="AO3" s="4">
        <v>0</v>
      </c>
      <c r="AP3" s="4">
        <f t="shared" ref="AP3:AP12" si="20">AO3*30</f>
        <v>0</v>
      </c>
      <c r="AQ3" s="4">
        <v>1</v>
      </c>
      <c r="AR3" s="4">
        <f t="shared" ref="AR3:AR12" si="21">AQ3*10</f>
        <v>10</v>
      </c>
      <c r="AS3" s="4">
        <f t="shared" ref="AS3:AS12" si="22">IF((AN3+AP3+AR3)&gt;100,100,AN3+AP3+AR3)</f>
        <v>10</v>
      </c>
      <c r="AT3" s="4">
        <f>184+87+25</f>
        <v>296</v>
      </c>
      <c r="AU3" s="4">
        <f t="shared" ref="AU3:AU12" si="23">IF(AT3&gt;396,396,AT3)</f>
        <v>296</v>
      </c>
      <c r="AV3" s="4">
        <f t="shared" ref="AV3:AV12" si="24">AU3-BO3</f>
        <v>184</v>
      </c>
      <c r="AW3" s="4">
        <f t="shared" ref="AW3:AW12" si="25">AV3*1.5</f>
        <v>276</v>
      </c>
      <c r="AX3" s="4">
        <v>84</v>
      </c>
      <c r="AY3" s="4">
        <f t="shared" ref="AY3:AY12" si="26">AX3*1</f>
        <v>84</v>
      </c>
      <c r="AZ3" s="4">
        <f t="shared" ref="AZ3:AZ12" si="27">IF(AY3&gt;84,84,AY3)</f>
        <v>84</v>
      </c>
      <c r="BA3" s="4">
        <v>25</v>
      </c>
      <c r="BB3" s="4">
        <v>0</v>
      </c>
      <c r="BC3" s="4">
        <f t="shared" ref="BC3:BC12" si="28">IF(BK3+BL3+BG3+BH3+BA3&lt;120,BA3,120-BK3-BL3-BG3-BH3)</f>
        <v>25</v>
      </c>
      <c r="BD3" s="4">
        <f t="shared" ref="BD3:BD12" si="29">IF(BK3+BL3+BG3+BH3+BC3+BB3&lt;120,BB3,120-BK3-BL3-BG3-BH3-BC3)</f>
        <v>0</v>
      </c>
      <c r="BE3" s="4">
        <v>87</v>
      </c>
      <c r="BF3" s="4">
        <v>0</v>
      </c>
      <c r="BG3" s="4">
        <f t="shared" ref="BG3:BG12" si="30">IF(BK3+BL3+BE3&lt;120,BE3,120-BK3-BL3)</f>
        <v>87</v>
      </c>
      <c r="BH3" s="4">
        <f t="shared" ref="BH3:BH12" si="31">IF(BK3+BL3+BE3+BF3&lt;120,BF3,120-BK3-BL3-BG3)</f>
        <v>0</v>
      </c>
      <c r="BI3" s="4">
        <v>0</v>
      </c>
      <c r="BJ3" s="4">
        <v>0</v>
      </c>
      <c r="BK3" s="4">
        <f t="shared" ref="BK3:BK12" si="32">IF(BI3&lt;120,BI3,120)</f>
        <v>0</v>
      </c>
      <c r="BL3" s="4">
        <f>IF(BI3+BJ3&lt;120,BJ3,120-BI3-BJ3)</f>
        <v>0</v>
      </c>
      <c r="BM3" s="4">
        <v>0</v>
      </c>
      <c r="BN3" s="4">
        <f t="shared" ref="BN3:BN12" si="33">BA3+BB3+BE3+BF3+BI3+BJ3+BM3</f>
        <v>112</v>
      </c>
      <c r="BO3" s="4">
        <f t="shared" ref="BO3:BO12" si="34">IF(BN3&gt;120,120,BN3)</f>
        <v>112</v>
      </c>
      <c r="BP3" s="4">
        <f t="shared" ref="BP3:BP12" si="35">IF(BB3+BF3+BJ3&lt;BN3/2,BM3*6+(BK3+BL3)*5.5+(BG3+BH3)*4+(BC3+BD3)*3,BK3*5.5+BL3*5.5*0.85+BG3*4+BH3*4*0.85+BC3*3+BD3*3*0.85)</f>
        <v>423</v>
      </c>
      <c r="BQ3" s="4">
        <v>98.03</v>
      </c>
      <c r="BR3" s="4">
        <v>98.28</v>
      </c>
      <c r="BS3" s="4">
        <v>95.13</v>
      </c>
      <c r="BT3" s="31">
        <f>BQ3+BR3+BS3</f>
        <v>291.44</v>
      </c>
      <c r="BU3" s="40">
        <f>BT3/3</f>
        <v>97.146666666666661</v>
      </c>
      <c r="BV3" s="31">
        <f>BU3*10</f>
        <v>971.46666666666658</v>
      </c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</row>
    <row r="4" spans="1:97" s="21" customFormat="1" ht="16.5" x14ac:dyDescent="0.3">
      <c r="A4" s="20">
        <v>2</v>
      </c>
      <c r="B4" s="28" t="s">
        <v>45</v>
      </c>
      <c r="C4" s="28" t="s">
        <v>46</v>
      </c>
      <c r="D4" s="4">
        <f t="shared" si="0"/>
        <v>400</v>
      </c>
      <c r="E4" s="4">
        <f t="shared" si="1"/>
        <v>400</v>
      </c>
      <c r="F4" s="4">
        <f>D4*25%</f>
        <v>100</v>
      </c>
      <c r="G4" s="4">
        <f t="shared" si="2"/>
        <v>498.25</v>
      </c>
      <c r="H4" s="4">
        <f t="shared" si="3"/>
        <v>498.25</v>
      </c>
      <c r="I4" s="34">
        <f>H4*25%</f>
        <v>124.5625</v>
      </c>
      <c r="J4" s="34">
        <f t="shared" ref="J4:J12" si="36">BV4</f>
        <v>945.69999999999993</v>
      </c>
      <c r="K4" s="34">
        <f>IF(J4&gt;1000,1000,J4)</f>
        <v>945.69999999999993</v>
      </c>
      <c r="L4" s="34">
        <f t="shared" ref="L4:L12" si="37">K4*15%</f>
        <v>141.85499999999999</v>
      </c>
      <c r="M4" s="35">
        <f t="shared" si="4"/>
        <v>366.41750000000002</v>
      </c>
      <c r="N4" s="4">
        <v>1</v>
      </c>
      <c r="O4" s="4">
        <f t="shared" si="5"/>
        <v>100</v>
      </c>
      <c r="P4" s="4">
        <v>0</v>
      </c>
      <c r="Q4" s="4">
        <f t="shared" si="6"/>
        <v>0</v>
      </c>
      <c r="R4" s="4">
        <v>1</v>
      </c>
      <c r="S4" s="4">
        <f t="shared" si="7"/>
        <v>200</v>
      </c>
      <c r="T4" s="4">
        <v>0</v>
      </c>
      <c r="U4" s="4">
        <f t="shared" si="8"/>
        <v>0</v>
      </c>
      <c r="V4" s="4">
        <v>1</v>
      </c>
      <c r="W4" s="4">
        <f t="shared" si="9"/>
        <v>150</v>
      </c>
      <c r="X4" s="4">
        <v>0</v>
      </c>
      <c r="Y4" s="4">
        <f t="shared" si="10"/>
        <v>0</v>
      </c>
      <c r="Z4" s="4">
        <f t="shared" si="11"/>
        <v>250</v>
      </c>
      <c r="AA4" s="4">
        <v>0</v>
      </c>
      <c r="AB4" s="4">
        <f t="shared" si="12"/>
        <v>0</v>
      </c>
      <c r="AC4" s="4">
        <v>0</v>
      </c>
      <c r="AD4" s="4">
        <f t="shared" si="13"/>
        <v>0</v>
      </c>
      <c r="AE4" s="4">
        <v>0</v>
      </c>
      <c r="AF4" s="4">
        <f t="shared" si="14"/>
        <v>0</v>
      </c>
      <c r="AG4" s="4">
        <v>0</v>
      </c>
      <c r="AH4" s="4">
        <f t="shared" si="15"/>
        <v>0</v>
      </c>
      <c r="AI4" s="4">
        <f t="shared" si="16"/>
        <v>0</v>
      </c>
      <c r="AJ4" s="4">
        <v>2</v>
      </c>
      <c r="AK4" s="4">
        <f t="shared" si="17"/>
        <v>10</v>
      </c>
      <c r="AL4" s="4">
        <f t="shared" si="18"/>
        <v>10</v>
      </c>
      <c r="AM4" s="4">
        <v>0</v>
      </c>
      <c r="AN4" s="4">
        <f t="shared" si="19"/>
        <v>0</v>
      </c>
      <c r="AO4" s="4">
        <v>1</v>
      </c>
      <c r="AP4" s="4">
        <f t="shared" si="20"/>
        <v>30</v>
      </c>
      <c r="AQ4" s="4">
        <v>1</v>
      </c>
      <c r="AR4" s="4">
        <f t="shared" si="21"/>
        <v>10</v>
      </c>
      <c r="AS4" s="4">
        <f t="shared" si="22"/>
        <v>40</v>
      </c>
      <c r="AT4" s="4">
        <f>233+16+37</f>
        <v>286</v>
      </c>
      <c r="AU4" s="4">
        <f t="shared" si="23"/>
        <v>286</v>
      </c>
      <c r="AV4" s="4">
        <f t="shared" si="24"/>
        <v>233</v>
      </c>
      <c r="AW4" s="4">
        <f t="shared" si="25"/>
        <v>349.5</v>
      </c>
      <c r="AX4" s="4">
        <v>0</v>
      </c>
      <c r="AY4" s="4">
        <f t="shared" si="26"/>
        <v>0</v>
      </c>
      <c r="AZ4" s="4">
        <f t="shared" si="27"/>
        <v>0</v>
      </c>
      <c r="BA4" s="4">
        <v>0</v>
      </c>
      <c r="BB4" s="4">
        <v>37</v>
      </c>
      <c r="BC4" s="4">
        <f t="shared" si="28"/>
        <v>0</v>
      </c>
      <c r="BD4" s="4">
        <f t="shared" si="29"/>
        <v>37</v>
      </c>
      <c r="BE4" s="4">
        <v>0</v>
      </c>
      <c r="BF4" s="4">
        <v>16</v>
      </c>
      <c r="BG4" s="4">
        <f t="shared" si="30"/>
        <v>0</v>
      </c>
      <c r="BH4" s="4">
        <f t="shared" si="31"/>
        <v>16</v>
      </c>
      <c r="BI4" s="4">
        <v>0</v>
      </c>
      <c r="BJ4" s="4">
        <v>0</v>
      </c>
      <c r="BK4" s="4">
        <f t="shared" si="32"/>
        <v>0</v>
      </c>
      <c r="BL4" s="4">
        <f>IF(BI4+BJ4&lt;120,BJ4,120-BI4-BJ4)</f>
        <v>0</v>
      </c>
      <c r="BM4" s="4">
        <v>0</v>
      </c>
      <c r="BN4" s="4">
        <f t="shared" si="33"/>
        <v>53</v>
      </c>
      <c r="BO4" s="4">
        <f t="shared" si="34"/>
        <v>53</v>
      </c>
      <c r="BP4" s="4">
        <f t="shared" si="35"/>
        <v>148.75</v>
      </c>
      <c r="BQ4" s="4">
        <v>92.6</v>
      </c>
      <c r="BR4" s="4">
        <v>94</v>
      </c>
      <c r="BS4" s="4">
        <v>97.11</v>
      </c>
      <c r="BT4" s="31">
        <f t="shared" ref="BT4:BT12" si="38">BQ4+BR4+BS4</f>
        <v>283.70999999999998</v>
      </c>
      <c r="BU4" s="40">
        <f>BT4/3</f>
        <v>94.57</v>
      </c>
      <c r="BV4" s="31">
        <f>BU4*10</f>
        <v>945.69999999999993</v>
      </c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</row>
    <row r="5" spans="1:97" ht="15" customHeight="1" x14ac:dyDescent="0.3">
      <c r="A5" s="20">
        <v>3</v>
      </c>
      <c r="B5" s="28"/>
      <c r="C5" s="28"/>
      <c r="D5" s="4">
        <f t="shared" si="0"/>
        <v>0</v>
      </c>
      <c r="E5" s="4">
        <f t="shared" si="1"/>
        <v>0</v>
      </c>
      <c r="F5" s="4">
        <f t="shared" ref="F5:F12" si="39">D5*25%</f>
        <v>0</v>
      </c>
      <c r="G5" s="4">
        <f t="shared" si="2"/>
        <v>0</v>
      </c>
      <c r="H5" s="4">
        <f t="shared" si="3"/>
        <v>0</v>
      </c>
      <c r="I5" s="34">
        <f t="shared" ref="I5:I12" si="40">H5*25%</f>
        <v>0</v>
      </c>
      <c r="J5" s="34">
        <f t="shared" si="36"/>
        <v>0</v>
      </c>
      <c r="K5" s="34">
        <f t="shared" ref="K5:K12" si="41">IF(J5&gt;100,100,J5)</f>
        <v>0</v>
      </c>
      <c r="L5" s="34">
        <f t="shared" si="37"/>
        <v>0</v>
      </c>
      <c r="M5" s="35">
        <f t="shared" si="4"/>
        <v>0</v>
      </c>
      <c r="N5" s="4">
        <v>0</v>
      </c>
      <c r="O5" s="4">
        <f t="shared" si="5"/>
        <v>0</v>
      </c>
      <c r="P5" s="4">
        <v>0</v>
      </c>
      <c r="Q5" s="4">
        <f t="shared" si="6"/>
        <v>0</v>
      </c>
      <c r="R5" s="4">
        <v>0</v>
      </c>
      <c r="S5" s="4">
        <f t="shared" si="7"/>
        <v>0</v>
      </c>
      <c r="T5" s="4">
        <v>0</v>
      </c>
      <c r="U5" s="4">
        <f t="shared" si="8"/>
        <v>0</v>
      </c>
      <c r="V5" s="4">
        <v>0</v>
      </c>
      <c r="W5" s="4">
        <f t="shared" si="9"/>
        <v>0</v>
      </c>
      <c r="X5" s="4">
        <v>0</v>
      </c>
      <c r="Y5" s="4">
        <f t="shared" si="10"/>
        <v>0</v>
      </c>
      <c r="Z5" s="4">
        <f t="shared" si="11"/>
        <v>0</v>
      </c>
      <c r="AA5" s="4">
        <v>0</v>
      </c>
      <c r="AB5" s="4">
        <f t="shared" si="12"/>
        <v>0</v>
      </c>
      <c r="AC5" s="4">
        <v>0</v>
      </c>
      <c r="AD5" s="4">
        <f t="shared" si="13"/>
        <v>0</v>
      </c>
      <c r="AE5" s="4">
        <v>0</v>
      </c>
      <c r="AF5" s="4">
        <f t="shared" si="14"/>
        <v>0</v>
      </c>
      <c r="AG5" s="4">
        <v>0</v>
      </c>
      <c r="AH5" s="4">
        <f t="shared" si="15"/>
        <v>0</v>
      </c>
      <c r="AI5" s="4">
        <f t="shared" si="16"/>
        <v>0</v>
      </c>
      <c r="AJ5" s="4">
        <v>0</v>
      </c>
      <c r="AK5" s="4">
        <f t="shared" si="17"/>
        <v>0</v>
      </c>
      <c r="AL5" s="4">
        <f t="shared" si="18"/>
        <v>0</v>
      </c>
      <c r="AM5" s="4">
        <v>0</v>
      </c>
      <c r="AN5" s="4">
        <f t="shared" si="19"/>
        <v>0</v>
      </c>
      <c r="AO5" s="4">
        <v>0</v>
      </c>
      <c r="AP5" s="4">
        <f t="shared" si="20"/>
        <v>0</v>
      </c>
      <c r="AQ5" s="4">
        <v>0</v>
      </c>
      <c r="AR5" s="4">
        <f t="shared" si="21"/>
        <v>0</v>
      </c>
      <c r="AS5" s="4">
        <f t="shared" si="22"/>
        <v>0</v>
      </c>
      <c r="AT5" s="4">
        <v>0</v>
      </c>
      <c r="AU5" s="4">
        <f t="shared" si="23"/>
        <v>0</v>
      </c>
      <c r="AV5" s="4">
        <f t="shared" si="24"/>
        <v>0</v>
      </c>
      <c r="AW5" s="4">
        <f t="shared" si="25"/>
        <v>0</v>
      </c>
      <c r="AX5" s="4"/>
      <c r="AY5" s="4">
        <f t="shared" si="26"/>
        <v>0</v>
      </c>
      <c r="AZ5" s="4">
        <f t="shared" si="27"/>
        <v>0</v>
      </c>
      <c r="BA5" s="4"/>
      <c r="BB5" s="4"/>
      <c r="BC5" s="4">
        <f t="shared" si="28"/>
        <v>0</v>
      </c>
      <c r="BD5" s="4">
        <f t="shared" si="29"/>
        <v>0</v>
      </c>
      <c r="BE5" s="4">
        <v>0</v>
      </c>
      <c r="BF5" s="4">
        <v>0</v>
      </c>
      <c r="BG5" s="4">
        <f t="shared" si="30"/>
        <v>0</v>
      </c>
      <c r="BH5" s="4">
        <f t="shared" si="31"/>
        <v>0</v>
      </c>
      <c r="BI5" s="4">
        <v>0</v>
      </c>
      <c r="BJ5" s="4">
        <v>0</v>
      </c>
      <c r="BK5" s="4">
        <f t="shared" si="32"/>
        <v>0</v>
      </c>
      <c r="BL5" s="4">
        <f>IF(BI5+BJ5&lt;120,BJ5,120-BI5-BJ5)</f>
        <v>0</v>
      </c>
      <c r="BM5" s="4">
        <v>0</v>
      </c>
      <c r="BN5" s="4">
        <f t="shared" si="33"/>
        <v>0</v>
      </c>
      <c r="BO5" s="4">
        <f t="shared" si="34"/>
        <v>0</v>
      </c>
      <c r="BP5" s="4">
        <f t="shared" si="35"/>
        <v>0</v>
      </c>
      <c r="BQ5" s="4">
        <v>0</v>
      </c>
      <c r="BR5" s="4">
        <v>0</v>
      </c>
      <c r="BS5" s="4">
        <v>0</v>
      </c>
      <c r="BT5" s="31">
        <f t="shared" si="38"/>
        <v>0</v>
      </c>
      <c r="BU5" s="40">
        <f t="shared" ref="BU5:BU12" si="42">BT5/3</f>
        <v>0</v>
      </c>
      <c r="BV5" s="31">
        <f t="shared" ref="BV5:BV12" si="43">BT5/3</f>
        <v>0</v>
      </c>
    </row>
    <row r="6" spans="1:97" s="21" customFormat="1" ht="16.5" x14ac:dyDescent="0.3">
      <c r="A6" s="20">
        <v>4</v>
      </c>
      <c r="B6" s="28"/>
      <c r="C6" s="29"/>
      <c r="D6" s="4">
        <f t="shared" si="0"/>
        <v>0</v>
      </c>
      <c r="E6" s="4">
        <f t="shared" si="1"/>
        <v>0</v>
      </c>
      <c r="F6" s="4">
        <f t="shared" si="39"/>
        <v>0</v>
      </c>
      <c r="G6" s="4">
        <f t="shared" si="2"/>
        <v>0</v>
      </c>
      <c r="H6" s="4">
        <f t="shared" si="3"/>
        <v>0</v>
      </c>
      <c r="I6" s="34">
        <f t="shared" si="40"/>
        <v>0</v>
      </c>
      <c r="J6" s="34">
        <f t="shared" si="36"/>
        <v>0</v>
      </c>
      <c r="K6" s="34">
        <f t="shared" si="41"/>
        <v>0</v>
      </c>
      <c r="L6" s="34">
        <f t="shared" si="37"/>
        <v>0</v>
      </c>
      <c r="M6" s="35">
        <f t="shared" si="4"/>
        <v>0</v>
      </c>
      <c r="N6" s="4">
        <v>0</v>
      </c>
      <c r="O6" s="4">
        <f t="shared" si="5"/>
        <v>0</v>
      </c>
      <c r="P6" s="4">
        <v>0</v>
      </c>
      <c r="Q6" s="4">
        <f t="shared" si="6"/>
        <v>0</v>
      </c>
      <c r="R6" s="4">
        <v>0</v>
      </c>
      <c r="S6" s="4">
        <f t="shared" si="7"/>
        <v>0</v>
      </c>
      <c r="T6" s="4">
        <v>0</v>
      </c>
      <c r="U6" s="4">
        <f t="shared" si="8"/>
        <v>0</v>
      </c>
      <c r="V6" s="4">
        <v>0</v>
      </c>
      <c r="W6" s="4">
        <f t="shared" si="9"/>
        <v>0</v>
      </c>
      <c r="X6" s="4">
        <v>0</v>
      </c>
      <c r="Y6" s="4">
        <f t="shared" si="10"/>
        <v>0</v>
      </c>
      <c r="Z6" s="4">
        <f t="shared" si="11"/>
        <v>0</v>
      </c>
      <c r="AA6" s="4">
        <v>0</v>
      </c>
      <c r="AB6" s="4">
        <f t="shared" si="12"/>
        <v>0</v>
      </c>
      <c r="AC6" s="4">
        <v>0</v>
      </c>
      <c r="AD6" s="4">
        <f t="shared" si="13"/>
        <v>0</v>
      </c>
      <c r="AE6" s="4">
        <v>0</v>
      </c>
      <c r="AF6" s="4">
        <f t="shared" si="14"/>
        <v>0</v>
      </c>
      <c r="AG6" s="4">
        <v>0</v>
      </c>
      <c r="AH6" s="4">
        <f t="shared" si="15"/>
        <v>0</v>
      </c>
      <c r="AI6" s="4">
        <f t="shared" si="16"/>
        <v>0</v>
      </c>
      <c r="AJ6" s="4">
        <v>0</v>
      </c>
      <c r="AK6" s="4">
        <f t="shared" si="17"/>
        <v>0</v>
      </c>
      <c r="AL6" s="4">
        <f t="shared" si="18"/>
        <v>0</v>
      </c>
      <c r="AM6" s="4">
        <v>0</v>
      </c>
      <c r="AN6" s="4">
        <f t="shared" si="19"/>
        <v>0</v>
      </c>
      <c r="AO6" s="4">
        <v>0</v>
      </c>
      <c r="AP6" s="4">
        <f t="shared" si="20"/>
        <v>0</v>
      </c>
      <c r="AQ6" s="4">
        <v>0</v>
      </c>
      <c r="AR6" s="4">
        <f t="shared" si="21"/>
        <v>0</v>
      </c>
      <c r="AS6" s="4">
        <f t="shared" si="22"/>
        <v>0</v>
      </c>
      <c r="AT6" s="4">
        <v>0</v>
      </c>
      <c r="AU6" s="4">
        <f t="shared" si="23"/>
        <v>0</v>
      </c>
      <c r="AV6" s="4">
        <f t="shared" si="24"/>
        <v>0</v>
      </c>
      <c r="AW6" s="4">
        <f t="shared" si="25"/>
        <v>0</v>
      </c>
      <c r="AX6" s="4"/>
      <c r="AY6" s="4">
        <f t="shared" si="26"/>
        <v>0</v>
      </c>
      <c r="AZ6" s="4">
        <f t="shared" si="27"/>
        <v>0</v>
      </c>
      <c r="BA6" s="4"/>
      <c r="BB6" s="4"/>
      <c r="BC6" s="4">
        <f t="shared" si="28"/>
        <v>0</v>
      </c>
      <c r="BD6" s="4">
        <f t="shared" si="29"/>
        <v>0</v>
      </c>
      <c r="BE6" s="4">
        <v>0</v>
      </c>
      <c r="BF6" s="4">
        <v>0</v>
      </c>
      <c r="BG6" s="4">
        <f t="shared" si="30"/>
        <v>0</v>
      </c>
      <c r="BH6" s="4">
        <f t="shared" si="31"/>
        <v>0</v>
      </c>
      <c r="BI6" s="4">
        <v>0</v>
      </c>
      <c r="BJ6" s="4">
        <v>0</v>
      </c>
      <c r="BK6" s="4">
        <f t="shared" si="32"/>
        <v>0</v>
      </c>
      <c r="BL6" s="4">
        <v>0</v>
      </c>
      <c r="BM6" s="4">
        <v>0</v>
      </c>
      <c r="BN6" s="4">
        <f t="shared" si="33"/>
        <v>0</v>
      </c>
      <c r="BO6" s="4">
        <f t="shared" si="34"/>
        <v>0</v>
      </c>
      <c r="BP6" s="4">
        <f t="shared" si="35"/>
        <v>0</v>
      </c>
      <c r="BQ6" s="4">
        <v>0</v>
      </c>
      <c r="BR6" s="4">
        <v>0</v>
      </c>
      <c r="BS6" s="4">
        <v>0</v>
      </c>
      <c r="BT6" s="31">
        <f t="shared" si="38"/>
        <v>0</v>
      </c>
      <c r="BU6" s="40">
        <f t="shared" si="42"/>
        <v>0</v>
      </c>
      <c r="BV6" s="31">
        <f t="shared" si="43"/>
        <v>0</v>
      </c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</row>
    <row r="7" spans="1:97" s="22" customFormat="1" ht="16.5" x14ac:dyDescent="0.3">
      <c r="A7" s="20">
        <v>5</v>
      </c>
      <c r="B7" s="28"/>
      <c r="C7" s="28"/>
      <c r="D7" s="4">
        <f t="shared" si="0"/>
        <v>0</v>
      </c>
      <c r="E7" s="4">
        <f t="shared" si="1"/>
        <v>0</v>
      </c>
      <c r="F7" s="4">
        <f t="shared" si="39"/>
        <v>0</v>
      </c>
      <c r="G7" s="4">
        <f t="shared" si="2"/>
        <v>0</v>
      </c>
      <c r="H7" s="4">
        <f t="shared" si="3"/>
        <v>0</v>
      </c>
      <c r="I7" s="34">
        <f t="shared" si="40"/>
        <v>0</v>
      </c>
      <c r="J7" s="34">
        <f t="shared" si="36"/>
        <v>0</v>
      </c>
      <c r="K7" s="34">
        <f t="shared" si="41"/>
        <v>0</v>
      </c>
      <c r="L7" s="34">
        <f t="shared" si="37"/>
        <v>0</v>
      </c>
      <c r="M7" s="35">
        <f t="shared" si="4"/>
        <v>0</v>
      </c>
      <c r="N7" s="4">
        <v>0</v>
      </c>
      <c r="O7" s="4">
        <f t="shared" si="5"/>
        <v>0</v>
      </c>
      <c r="P7" s="4">
        <v>0</v>
      </c>
      <c r="Q7" s="4">
        <f t="shared" si="6"/>
        <v>0</v>
      </c>
      <c r="R7" s="4">
        <v>0</v>
      </c>
      <c r="S7" s="4">
        <f t="shared" si="7"/>
        <v>0</v>
      </c>
      <c r="T7" s="4">
        <v>0</v>
      </c>
      <c r="U7" s="4">
        <f t="shared" si="8"/>
        <v>0</v>
      </c>
      <c r="V7" s="4">
        <v>0</v>
      </c>
      <c r="W7" s="4">
        <f t="shared" si="9"/>
        <v>0</v>
      </c>
      <c r="X7" s="4">
        <v>0</v>
      </c>
      <c r="Y7" s="4">
        <f t="shared" si="10"/>
        <v>0</v>
      </c>
      <c r="Z7" s="4">
        <f t="shared" si="11"/>
        <v>0</v>
      </c>
      <c r="AA7" s="4">
        <v>0</v>
      </c>
      <c r="AB7" s="4">
        <f t="shared" si="12"/>
        <v>0</v>
      </c>
      <c r="AC7" s="4">
        <v>0</v>
      </c>
      <c r="AD7" s="4">
        <f t="shared" si="13"/>
        <v>0</v>
      </c>
      <c r="AE7" s="4">
        <v>0</v>
      </c>
      <c r="AF7" s="4">
        <f t="shared" si="14"/>
        <v>0</v>
      </c>
      <c r="AG7" s="4">
        <v>0</v>
      </c>
      <c r="AH7" s="4">
        <f t="shared" si="15"/>
        <v>0</v>
      </c>
      <c r="AI7" s="4">
        <f t="shared" si="16"/>
        <v>0</v>
      </c>
      <c r="AJ7" s="4">
        <v>0</v>
      </c>
      <c r="AK7" s="4">
        <f t="shared" si="17"/>
        <v>0</v>
      </c>
      <c r="AL7" s="4">
        <f t="shared" si="18"/>
        <v>0</v>
      </c>
      <c r="AM7" s="4">
        <v>0</v>
      </c>
      <c r="AN7" s="4">
        <f t="shared" si="19"/>
        <v>0</v>
      </c>
      <c r="AO7" s="4">
        <v>0</v>
      </c>
      <c r="AP7" s="4">
        <f t="shared" si="20"/>
        <v>0</v>
      </c>
      <c r="AQ7" s="4">
        <v>0</v>
      </c>
      <c r="AR7" s="4">
        <f t="shared" si="21"/>
        <v>0</v>
      </c>
      <c r="AS7" s="4">
        <f t="shared" si="22"/>
        <v>0</v>
      </c>
      <c r="AT7" s="4">
        <v>0</v>
      </c>
      <c r="AU7" s="4">
        <f t="shared" si="23"/>
        <v>0</v>
      </c>
      <c r="AV7" s="4">
        <f t="shared" si="24"/>
        <v>0</v>
      </c>
      <c r="AW7" s="4">
        <f t="shared" si="25"/>
        <v>0</v>
      </c>
      <c r="AX7" s="4"/>
      <c r="AY7" s="4">
        <f t="shared" si="26"/>
        <v>0</v>
      </c>
      <c r="AZ7" s="4">
        <f t="shared" si="27"/>
        <v>0</v>
      </c>
      <c r="BA7" s="4"/>
      <c r="BB7" s="4"/>
      <c r="BC7" s="4">
        <f t="shared" si="28"/>
        <v>0</v>
      </c>
      <c r="BD7" s="4">
        <f t="shared" si="29"/>
        <v>0</v>
      </c>
      <c r="BE7" s="4">
        <v>0</v>
      </c>
      <c r="BF7" s="4">
        <v>0</v>
      </c>
      <c r="BG7" s="4">
        <f t="shared" si="30"/>
        <v>0</v>
      </c>
      <c r="BH7" s="4">
        <f t="shared" si="31"/>
        <v>0</v>
      </c>
      <c r="BI7" s="4">
        <v>0</v>
      </c>
      <c r="BJ7" s="4">
        <v>0</v>
      </c>
      <c r="BK7" s="4">
        <f t="shared" si="32"/>
        <v>0</v>
      </c>
      <c r="BL7" s="4">
        <f t="shared" ref="BL7:BL12" si="44">IF(BI7+BJ7&lt;120,BJ7,120-BI7-BJ7)</f>
        <v>0</v>
      </c>
      <c r="BM7" s="4">
        <v>0</v>
      </c>
      <c r="BN7" s="4">
        <f t="shared" si="33"/>
        <v>0</v>
      </c>
      <c r="BO7" s="4">
        <f t="shared" si="34"/>
        <v>0</v>
      </c>
      <c r="BP7" s="4">
        <f t="shared" si="35"/>
        <v>0</v>
      </c>
      <c r="BQ7" s="4">
        <v>0</v>
      </c>
      <c r="BR7" s="4">
        <v>0</v>
      </c>
      <c r="BS7" s="4">
        <v>0</v>
      </c>
      <c r="BT7" s="31">
        <f t="shared" si="38"/>
        <v>0</v>
      </c>
      <c r="BU7" s="40">
        <f t="shared" si="42"/>
        <v>0</v>
      </c>
      <c r="BV7" s="31">
        <f t="shared" si="43"/>
        <v>0</v>
      </c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</row>
    <row r="8" spans="1:97" s="21" customFormat="1" ht="16.5" x14ac:dyDescent="0.3">
      <c r="A8" s="20">
        <v>6</v>
      </c>
      <c r="B8" s="28"/>
      <c r="C8" s="28"/>
      <c r="D8" s="4">
        <f t="shared" si="0"/>
        <v>0</v>
      </c>
      <c r="E8" s="4">
        <f t="shared" si="1"/>
        <v>0</v>
      </c>
      <c r="F8" s="4">
        <f t="shared" si="39"/>
        <v>0</v>
      </c>
      <c r="G8" s="4">
        <f t="shared" si="2"/>
        <v>0</v>
      </c>
      <c r="H8" s="4">
        <f t="shared" si="3"/>
        <v>0</v>
      </c>
      <c r="I8" s="34">
        <f t="shared" si="40"/>
        <v>0</v>
      </c>
      <c r="J8" s="34">
        <f t="shared" si="36"/>
        <v>0</v>
      </c>
      <c r="K8" s="34">
        <f t="shared" si="41"/>
        <v>0</v>
      </c>
      <c r="L8" s="34">
        <f t="shared" si="37"/>
        <v>0</v>
      </c>
      <c r="M8" s="35">
        <f t="shared" si="4"/>
        <v>0</v>
      </c>
      <c r="N8" s="4">
        <v>0</v>
      </c>
      <c r="O8" s="4">
        <f t="shared" si="5"/>
        <v>0</v>
      </c>
      <c r="P8" s="4">
        <v>0</v>
      </c>
      <c r="Q8" s="4">
        <f t="shared" si="6"/>
        <v>0</v>
      </c>
      <c r="R8" s="4">
        <v>0</v>
      </c>
      <c r="S8" s="4">
        <f t="shared" si="7"/>
        <v>0</v>
      </c>
      <c r="T8" s="4">
        <v>0</v>
      </c>
      <c r="U8" s="4">
        <f t="shared" si="8"/>
        <v>0</v>
      </c>
      <c r="V8" s="4">
        <v>0</v>
      </c>
      <c r="W8" s="4">
        <f t="shared" si="9"/>
        <v>0</v>
      </c>
      <c r="X8" s="4">
        <v>0</v>
      </c>
      <c r="Y8" s="4">
        <f t="shared" si="10"/>
        <v>0</v>
      </c>
      <c r="Z8" s="4">
        <f t="shared" si="11"/>
        <v>0</v>
      </c>
      <c r="AA8" s="4">
        <v>0</v>
      </c>
      <c r="AB8" s="4">
        <f t="shared" si="12"/>
        <v>0</v>
      </c>
      <c r="AC8" s="4">
        <v>0</v>
      </c>
      <c r="AD8" s="4">
        <f t="shared" si="13"/>
        <v>0</v>
      </c>
      <c r="AE8" s="4">
        <v>0</v>
      </c>
      <c r="AF8" s="4">
        <f t="shared" si="14"/>
        <v>0</v>
      </c>
      <c r="AG8" s="4">
        <v>0</v>
      </c>
      <c r="AH8" s="4">
        <f t="shared" si="15"/>
        <v>0</v>
      </c>
      <c r="AI8" s="4">
        <f t="shared" si="16"/>
        <v>0</v>
      </c>
      <c r="AJ8" s="4">
        <v>0</v>
      </c>
      <c r="AK8" s="4">
        <f t="shared" si="17"/>
        <v>0</v>
      </c>
      <c r="AL8" s="4">
        <f t="shared" si="18"/>
        <v>0</v>
      </c>
      <c r="AM8" s="4">
        <v>0</v>
      </c>
      <c r="AN8" s="4">
        <f t="shared" si="19"/>
        <v>0</v>
      </c>
      <c r="AO8" s="4">
        <v>0</v>
      </c>
      <c r="AP8" s="4">
        <f t="shared" si="20"/>
        <v>0</v>
      </c>
      <c r="AQ8" s="4">
        <v>0</v>
      </c>
      <c r="AR8" s="4">
        <f t="shared" si="21"/>
        <v>0</v>
      </c>
      <c r="AS8" s="4">
        <f t="shared" si="22"/>
        <v>0</v>
      </c>
      <c r="AT8" s="4">
        <v>0</v>
      </c>
      <c r="AU8" s="4">
        <f t="shared" si="23"/>
        <v>0</v>
      </c>
      <c r="AV8" s="4">
        <f t="shared" si="24"/>
        <v>0</v>
      </c>
      <c r="AW8" s="4">
        <f t="shared" si="25"/>
        <v>0</v>
      </c>
      <c r="AX8" s="4"/>
      <c r="AY8" s="4">
        <f t="shared" si="26"/>
        <v>0</v>
      </c>
      <c r="AZ8" s="4">
        <f t="shared" si="27"/>
        <v>0</v>
      </c>
      <c r="BA8" s="4"/>
      <c r="BB8" s="4"/>
      <c r="BC8" s="4">
        <f t="shared" si="28"/>
        <v>0</v>
      </c>
      <c r="BD8" s="4">
        <f t="shared" si="29"/>
        <v>0</v>
      </c>
      <c r="BE8" s="4">
        <v>0</v>
      </c>
      <c r="BF8" s="4">
        <v>0</v>
      </c>
      <c r="BG8" s="4">
        <f t="shared" si="30"/>
        <v>0</v>
      </c>
      <c r="BH8" s="4">
        <f t="shared" si="31"/>
        <v>0</v>
      </c>
      <c r="BI8" s="4">
        <v>0</v>
      </c>
      <c r="BJ8" s="4">
        <v>0</v>
      </c>
      <c r="BK8" s="4">
        <f t="shared" si="32"/>
        <v>0</v>
      </c>
      <c r="BL8" s="4">
        <f t="shared" si="44"/>
        <v>0</v>
      </c>
      <c r="BM8" s="4">
        <v>0</v>
      </c>
      <c r="BN8" s="4">
        <f t="shared" si="33"/>
        <v>0</v>
      </c>
      <c r="BO8" s="4">
        <f t="shared" si="34"/>
        <v>0</v>
      </c>
      <c r="BP8" s="4">
        <f t="shared" si="35"/>
        <v>0</v>
      </c>
      <c r="BQ8" s="4">
        <v>0</v>
      </c>
      <c r="BR8" s="4">
        <v>0</v>
      </c>
      <c r="BS8" s="4">
        <v>0</v>
      </c>
      <c r="BT8" s="31">
        <f t="shared" si="38"/>
        <v>0</v>
      </c>
      <c r="BU8" s="40">
        <f t="shared" si="42"/>
        <v>0</v>
      </c>
      <c r="BV8" s="31">
        <f t="shared" si="43"/>
        <v>0</v>
      </c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</row>
    <row r="9" spans="1:97" s="23" customFormat="1" ht="16.5" x14ac:dyDescent="0.3">
      <c r="A9" s="20">
        <v>7</v>
      </c>
      <c r="B9" s="28"/>
      <c r="C9" s="28"/>
      <c r="D9" s="4">
        <f t="shared" si="0"/>
        <v>0</v>
      </c>
      <c r="E9" s="4">
        <f t="shared" si="1"/>
        <v>0</v>
      </c>
      <c r="F9" s="4">
        <f t="shared" si="39"/>
        <v>0</v>
      </c>
      <c r="G9" s="4">
        <f t="shared" si="2"/>
        <v>0</v>
      </c>
      <c r="H9" s="4">
        <f t="shared" si="3"/>
        <v>0</v>
      </c>
      <c r="I9" s="34">
        <f t="shared" si="40"/>
        <v>0</v>
      </c>
      <c r="J9" s="34">
        <f t="shared" si="36"/>
        <v>0</v>
      </c>
      <c r="K9" s="34">
        <f t="shared" si="41"/>
        <v>0</v>
      </c>
      <c r="L9" s="34">
        <f t="shared" si="37"/>
        <v>0</v>
      </c>
      <c r="M9" s="35">
        <f t="shared" si="4"/>
        <v>0</v>
      </c>
      <c r="N9" s="4">
        <v>0</v>
      </c>
      <c r="O9" s="4">
        <f t="shared" si="5"/>
        <v>0</v>
      </c>
      <c r="P9" s="4">
        <v>0</v>
      </c>
      <c r="Q9" s="4">
        <f t="shared" si="6"/>
        <v>0</v>
      </c>
      <c r="R9" s="4">
        <v>0</v>
      </c>
      <c r="S9" s="4">
        <f t="shared" si="7"/>
        <v>0</v>
      </c>
      <c r="T9" s="4">
        <v>0</v>
      </c>
      <c r="U9" s="4">
        <f t="shared" si="8"/>
        <v>0</v>
      </c>
      <c r="V9" s="4">
        <v>0</v>
      </c>
      <c r="W9" s="4">
        <f t="shared" si="9"/>
        <v>0</v>
      </c>
      <c r="X9" s="4">
        <v>0</v>
      </c>
      <c r="Y9" s="4">
        <f t="shared" si="10"/>
        <v>0</v>
      </c>
      <c r="Z9" s="4">
        <f t="shared" si="11"/>
        <v>0</v>
      </c>
      <c r="AA9" s="4">
        <v>0</v>
      </c>
      <c r="AB9" s="4">
        <f t="shared" si="12"/>
        <v>0</v>
      </c>
      <c r="AC9" s="4">
        <v>0</v>
      </c>
      <c r="AD9" s="4">
        <f t="shared" si="13"/>
        <v>0</v>
      </c>
      <c r="AE9" s="4">
        <v>0</v>
      </c>
      <c r="AF9" s="4">
        <f t="shared" si="14"/>
        <v>0</v>
      </c>
      <c r="AG9" s="4">
        <v>0</v>
      </c>
      <c r="AH9" s="4">
        <f t="shared" si="15"/>
        <v>0</v>
      </c>
      <c r="AI9" s="4">
        <f t="shared" si="16"/>
        <v>0</v>
      </c>
      <c r="AJ9" s="4">
        <v>0</v>
      </c>
      <c r="AK9" s="4">
        <f t="shared" si="17"/>
        <v>0</v>
      </c>
      <c r="AL9" s="4">
        <f t="shared" si="18"/>
        <v>0</v>
      </c>
      <c r="AM9" s="4">
        <v>0</v>
      </c>
      <c r="AN9" s="4">
        <f t="shared" si="19"/>
        <v>0</v>
      </c>
      <c r="AO9" s="4">
        <v>0</v>
      </c>
      <c r="AP9" s="4">
        <f t="shared" si="20"/>
        <v>0</v>
      </c>
      <c r="AQ9" s="4">
        <v>0</v>
      </c>
      <c r="AR9" s="4">
        <f t="shared" si="21"/>
        <v>0</v>
      </c>
      <c r="AS9" s="4">
        <f t="shared" si="22"/>
        <v>0</v>
      </c>
      <c r="AT9" s="4">
        <v>0</v>
      </c>
      <c r="AU9" s="4">
        <f t="shared" si="23"/>
        <v>0</v>
      </c>
      <c r="AV9" s="4">
        <f t="shared" si="24"/>
        <v>0</v>
      </c>
      <c r="AW9" s="4">
        <f t="shared" si="25"/>
        <v>0</v>
      </c>
      <c r="AX9" s="4"/>
      <c r="AY9" s="4">
        <f t="shared" si="26"/>
        <v>0</v>
      </c>
      <c r="AZ9" s="4">
        <f t="shared" si="27"/>
        <v>0</v>
      </c>
      <c r="BA9" s="4"/>
      <c r="BB9" s="4"/>
      <c r="BC9" s="4">
        <f t="shared" si="28"/>
        <v>0</v>
      </c>
      <c r="BD9" s="4">
        <f t="shared" si="29"/>
        <v>0</v>
      </c>
      <c r="BE9" s="4">
        <v>0</v>
      </c>
      <c r="BF9" s="4">
        <v>0</v>
      </c>
      <c r="BG9" s="4">
        <f t="shared" si="30"/>
        <v>0</v>
      </c>
      <c r="BH9" s="4">
        <f t="shared" si="31"/>
        <v>0</v>
      </c>
      <c r="BI9" s="4">
        <v>0</v>
      </c>
      <c r="BJ9" s="4">
        <v>0</v>
      </c>
      <c r="BK9" s="4">
        <f t="shared" si="32"/>
        <v>0</v>
      </c>
      <c r="BL9" s="4">
        <f t="shared" si="44"/>
        <v>0</v>
      </c>
      <c r="BM9" s="4">
        <v>0</v>
      </c>
      <c r="BN9" s="4">
        <f t="shared" si="33"/>
        <v>0</v>
      </c>
      <c r="BO9" s="4">
        <f t="shared" si="34"/>
        <v>0</v>
      </c>
      <c r="BP9" s="4">
        <f t="shared" si="35"/>
        <v>0</v>
      </c>
      <c r="BQ9" s="4">
        <v>0</v>
      </c>
      <c r="BR9" s="4">
        <v>0</v>
      </c>
      <c r="BS9" s="4">
        <v>0</v>
      </c>
      <c r="BT9" s="31">
        <f t="shared" si="38"/>
        <v>0</v>
      </c>
      <c r="BU9" s="40">
        <f t="shared" si="42"/>
        <v>0</v>
      </c>
      <c r="BV9" s="31">
        <f t="shared" si="43"/>
        <v>0</v>
      </c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</row>
    <row r="10" spans="1:97" ht="16.5" x14ac:dyDescent="0.3">
      <c r="A10" s="20">
        <v>8</v>
      </c>
      <c r="B10" s="28"/>
      <c r="C10" s="28"/>
      <c r="D10" s="4">
        <f t="shared" si="0"/>
        <v>0</v>
      </c>
      <c r="E10" s="4">
        <f t="shared" si="1"/>
        <v>0</v>
      </c>
      <c r="F10" s="4">
        <f t="shared" si="39"/>
        <v>0</v>
      </c>
      <c r="G10" s="4">
        <f t="shared" si="2"/>
        <v>0</v>
      </c>
      <c r="H10" s="4">
        <f t="shared" si="3"/>
        <v>0</v>
      </c>
      <c r="I10" s="34">
        <f t="shared" si="40"/>
        <v>0</v>
      </c>
      <c r="J10" s="34">
        <f t="shared" si="36"/>
        <v>0</v>
      </c>
      <c r="K10" s="34">
        <f t="shared" si="41"/>
        <v>0</v>
      </c>
      <c r="L10" s="34">
        <f t="shared" si="37"/>
        <v>0</v>
      </c>
      <c r="M10" s="35">
        <f t="shared" si="4"/>
        <v>0</v>
      </c>
      <c r="N10" s="4">
        <v>0</v>
      </c>
      <c r="O10" s="4">
        <f t="shared" si="5"/>
        <v>0</v>
      </c>
      <c r="P10" s="4">
        <v>0</v>
      </c>
      <c r="Q10" s="4">
        <f t="shared" si="6"/>
        <v>0</v>
      </c>
      <c r="R10" s="4">
        <v>0</v>
      </c>
      <c r="S10" s="4">
        <f t="shared" si="7"/>
        <v>0</v>
      </c>
      <c r="T10" s="4">
        <v>0</v>
      </c>
      <c r="U10" s="4">
        <f t="shared" si="8"/>
        <v>0</v>
      </c>
      <c r="V10" s="4">
        <v>0</v>
      </c>
      <c r="W10" s="4">
        <f t="shared" si="9"/>
        <v>0</v>
      </c>
      <c r="X10" s="4">
        <v>0</v>
      </c>
      <c r="Y10" s="4">
        <f t="shared" si="10"/>
        <v>0</v>
      </c>
      <c r="Z10" s="4">
        <f t="shared" si="11"/>
        <v>0</v>
      </c>
      <c r="AA10" s="4">
        <v>0</v>
      </c>
      <c r="AB10" s="4">
        <f t="shared" si="12"/>
        <v>0</v>
      </c>
      <c r="AC10" s="4">
        <v>0</v>
      </c>
      <c r="AD10" s="4">
        <f t="shared" si="13"/>
        <v>0</v>
      </c>
      <c r="AE10" s="4">
        <v>0</v>
      </c>
      <c r="AF10" s="4">
        <f t="shared" si="14"/>
        <v>0</v>
      </c>
      <c r="AG10" s="4">
        <v>0</v>
      </c>
      <c r="AH10" s="4">
        <f t="shared" si="15"/>
        <v>0</v>
      </c>
      <c r="AI10" s="4">
        <f t="shared" si="16"/>
        <v>0</v>
      </c>
      <c r="AJ10" s="4">
        <v>0</v>
      </c>
      <c r="AK10" s="4">
        <f t="shared" si="17"/>
        <v>0</v>
      </c>
      <c r="AL10" s="4">
        <f t="shared" si="18"/>
        <v>0</v>
      </c>
      <c r="AM10" s="4">
        <v>0</v>
      </c>
      <c r="AN10" s="4">
        <f t="shared" si="19"/>
        <v>0</v>
      </c>
      <c r="AO10" s="4">
        <v>0</v>
      </c>
      <c r="AP10" s="4">
        <f t="shared" si="20"/>
        <v>0</v>
      </c>
      <c r="AQ10" s="4">
        <v>0</v>
      </c>
      <c r="AR10" s="4">
        <f t="shared" si="21"/>
        <v>0</v>
      </c>
      <c r="AS10" s="4">
        <f t="shared" si="22"/>
        <v>0</v>
      </c>
      <c r="AT10" s="4">
        <v>0</v>
      </c>
      <c r="AU10" s="4">
        <f t="shared" si="23"/>
        <v>0</v>
      </c>
      <c r="AV10" s="4">
        <f t="shared" si="24"/>
        <v>0</v>
      </c>
      <c r="AW10" s="4">
        <f t="shared" si="25"/>
        <v>0</v>
      </c>
      <c r="AX10" s="4"/>
      <c r="AY10" s="4">
        <f t="shared" si="26"/>
        <v>0</v>
      </c>
      <c r="AZ10" s="4">
        <f t="shared" si="27"/>
        <v>0</v>
      </c>
      <c r="BA10" s="4"/>
      <c r="BB10" s="4"/>
      <c r="BC10" s="4">
        <f t="shared" si="28"/>
        <v>0</v>
      </c>
      <c r="BD10" s="4">
        <f t="shared" si="29"/>
        <v>0</v>
      </c>
      <c r="BE10" s="4">
        <v>0</v>
      </c>
      <c r="BF10" s="4">
        <v>0</v>
      </c>
      <c r="BG10" s="4">
        <f t="shared" si="30"/>
        <v>0</v>
      </c>
      <c r="BH10" s="4">
        <f t="shared" si="31"/>
        <v>0</v>
      </c>
      <c r="BI10" s="4">
        <v>0</v>
      </c>
      <c r="BJ10" s="4">
        <v>0</v>
      </c>
      <c r="BK10" s="4">
        <f t="shared" si="32"/>
        <v>0</v>
      </c>
      <c r="BL10" s="4">
        <f t="shared" si="44"/>
        <v>0</v>
      </c>
      <c r="BM10" s="4">
        <v>0</v>
      </c>
      <c r="BN10" s="4">
        <f t="shared" si="33"/>
        <v>0</v>
      </c>
      <c r="BO10" s="4">
        <f t="shared" si="34"/>
        <v>0</v>
      </c>
      <c r="BP10" s="4">
        <f t="shared" si="35"/>
        <v>0</v>
      </c>
      <c r="BQ10" s="4">
        <v>0</v>
      </c>
      <c r="BR10" s="4">
        <v>0</v>
      </c>
      <c r="BS10" s="4">
        <v>0</v>
      </c>
      <c r="BT10" s="31">
        <f t="shared" si="38"/>
        <v>0</v>
      </c>
      <c r="BU10" s="40">
        <f t="shared" si="42"/>
        <v>0</v>
      </c>
      <c r="BV10" s="31">
        <f t="shared" si="43"/>
        <v>0</v>
      </c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</row>
    <row r="11" spans="1:97" s="22" customFormat="1" ht="16.5" x14ac:dyDescent="0.3">
      <c r="A11" s="20">
        <v>9</v>
      </c>
      <c r="B11" s="30"/>
      <c r="C11" s="29"/>
      <c r="D11" s="4">
        <f t="shared" si="0"/>
        <v>0</v>
      </c>
      <c r="E11" s="4">
        <f t="shared" si="1"/>
        <v>0</v>
      </c>
      <c r="F11" s="4">
        <f t="shared" si="39"/>
        <v>0</v>
      </c>
      <c r="G11" s="4">
        <f t="shared" si="2"/>
        <v>0</v>
      </c>
      <c r="H11" s="4">
        <f t="shared" si="3"/>
        <v>0</v>
      </c>
      <c r="I11" s="34">
        <f t="shared" si="40"/>
        <v>0</v>
      </c>
      <c r="J11" s="34">
        <f t="shared" si="36"/>
        <v>0</v>
      </c>
      <c r="K11" s="34">
        <f t="shared" si="41"/>
        <v>0</v>
      </c>
      <c r="L11" s="34">
        <f t="shared" si="37"/>
        <v>0</v>
      </c>
      <c r="M11" s="35">
        <f t="shared" si="4"/>
        <v>0</v>
      </c>
      <c r="N11" s="4">
        <v>0</v>
      </c>
      <c r="O11" s="4">
        <f t="shared" si="5"/>
        <v>0</v>
      </c>
      <c r="P11" s="4">
        <v>0</v>
      </c>
      <c r="Q11" s="4">
        <f t="shared" si="6"/>
        <v>0</v>
      </c>
      <c r="R11" s="4">
        <v>0</v>
      </c>
      <c r="S11" s="4">
        <f t="shared" si="7"/>
        <v>0</v>
      </c>
      <c r="T11" s="4">
        <v>0</v>
      </c>
      <c r="U11" s="4">
        <f t="shared" si="8"/>
        <v>0</v>
      </c>
      <c r="V11" s="4">
        <v>0</v>
      </c>
      <c r="W11" s="4">
        <f t="shared" si="9"/>
        <v>0</v>
      </c>
      <c r="X11" s="4">
        <v>0</v>
      </c>
      <c r="Y11" s="4">
        <f t="shared" si="10"/>
        <v>0</v>
      </c>
      <c r="Z11" s="4">
        <f t="shared" si="11"/>
        <v>0</v>
      </c>
      <c r="AA11" s="4">
        <v>0</v>
      </c>
      <c r="AB11" s="4">
        <f t="shared" si="12"/>
        <v>0</v>
      </c>
      <c r="AC11" s="4">
        <v>0</v>
      </c>
      <c r="AD11" s="4">
        <f t="shared" si="13"/>
        <v>0</v>
      </c>
      <c r="AE11" s="4">
        <v>0</v>
      </c>
      <c r="AF11" s="4">
        <f t="shared" si="14"/>
        <v>0</v>
      </c>
      <c r="AG11" s="4">
        <v>0</v>
      </c>
      <c r="AH11" s="4">
        <f t="shared" si="15"/>
        <v>0</v>
      </c>
      <c r="AI11" s="4">
        <f t="shared" si="16"/>
        <v>0</v>
      </c>
      <c r="AJ11" s="4">
        <v>0</v>
      </c>
      <c r="AK11" s="4">
        <f t="shared" si="17"/>
        <v>0</v>
      </c>
      <c r="AL11" s="4">
        <f t="shared" si="18"/>
        <v>0</v>
      </c>
      <c r="AM11" s="4">
        <v>0</v>
      </c>
      <c r="AN11" s="4">
        <f t="shared" si="19"/>
        <v>0</v>
      </c>
      <c r="AO11" s="4">
        <v>0</v>
      </c>
      <c r="AP11" s="4">
        <f t="shared" si="20"/>
        <v>0</v>
      </c>
      <c r="AQ11" s="4">
        <v>0</v>
      </c>
      <c r="AR11" s="4">
        <f t="shared" si="21"/>
        <v>0</v>
      </c>
      <c r="AS11" s="4">
        <f t="shared" si="22"/>
        <v>0</v>
      </c>
      <c r="AT11" s="4">
        <v>0</v>
      </c>
      <c r="AU11" s="4">
        <f t="shared" si="23"/>
        <v>0</v>
      </c>
      <c r="AV11" s="4">
        <f t="shared" si="24"/>
        <v>0</v>
      </c>
      <c r="AW11" s="4">
        <f t="shared" si="25"/>
        <v>0</v>
      </c>
      <c r="AX11" s="4"/>
      <c r="AY11" s="4">
        <f t="shared" si="26"/>
        <v>0</v>
      </c>
      <c r="AZ11" s="4">
        <f t="shared" si="27"/>
        <v>0</v>
      </c>
      <c r="BA11" s="4"/>
      <c r="BB11" s="4"/>
      <c r="BC11" s="4">
        <f t="shared" si="28"/>
        <v>0</v>
      </c>
      <c r="BD11" s="4">
        <f t="shared" si="29"/>
        <v>0</v>
      </c>
      <c r="BE11" s="4">
        <v>0</v>
      </c>
      <c r="BF11" s="4">
        <v>0</v>
      </c>
      <c r="BG11" s="4">
        <f t="shared" si="30"/>
        <v>0</v>
      </c>
      <c r="BH11" s="4">
        <f t="shared" si="31"/>
        <v>0</v>
      </c>
      <c r="BI11" s="4">
        <v>0</v>
      </c>
      <c r="BJ11" s="4">
        <v>0</v>
      </c>
      <c r="BK11" s="4">
        <f t="shared" si="32"/>
        <v>0</v>
      </c>
      <c r="BL11" s="4">
        <f t="shared" si="44"/>
        <v>0</v>
      </c>
      <c r="BM11" s="4">
        <v>0</v>
      </c>
      <c r="BN11" s="4">
        <f t="shared" si="33"/>
        <v>0</v>
      </c>
      <c r="BO11" s="4">
        <f t="shared" si="34"/>
        <v>0</v>
      </c>
      <c r="BP11" s="4">
        <f t="shared" si="35"/>
        <v>0</v>
      </c>
      <c r="BQ11" s="4">
        <v>0</v>
      </c>
      <c r="BR11" s="4">
        <v>0</v>
      </c>
      <c r="BS11" s="4">
        <v>0</v>
      </c>
      <c r="BT11" s="31">
        <f t="shared" si="38"/>
        <v>0</v>
      </c>
      <c r="BU11" s="40">
        <f t="shared" si="42"/>
        <v>0</v>
      </c>
      <c r="BV11" s="31">
        <f t="shared" si="43"/>
        <v>0</v>
      </c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</row>
    <row r="12" spans="1:97" s="21" customFormat="1" ht="16.5" x14ac:dyDescent="0.3">
      <c r="A12" s="20">
        <v>10</v>
      </c>
      <c r="B12" s="28"/>
      <c r="C12" s="28"/>
      <c r="D12" s="4">
        <f t="shared" si="0"/>
        <v>0</v>
      </c>
      <c r="E12" s="4">
        <f t="shared" si="1"/>
        <v>0</v>
      </c>
      <c r="F12" s="4">
        <f t="shared" si="39"/>
        <v>0</v>
      </c>
      <c r="G12" s="4">
        <f t="shared" si="2"/>
        <v>0</v>
      </c>
      <c r="H12" s="4">
        <f t="shared" si="3"/>
        <v>0</v>
      </c>
      <c r="I12" s="34">
        <f t="shared" si="40"/>
        <v>0</v>
      </c>
      <c r="J12" s="34">
        <f t="shared" si="36"/>
        <v>0</v>
      </c>
      <c r="K12" s="34">
        <f t="shared" si="41"/>
        <v>0</v>
      </c>
      <c r="L12" s="34">
        <f t="shared" si="37"/>
        <v>0</v>
      </c>
      <c r="M12" s="35">
        <f t="shared" si="4"/>
        <v>0</v>
      </c>
      <c r="N12" s="4">
        <v>0</v>
      </c>
      <c r="O12" s="4">
        <f t="shared" si="5"/>
        <v>0</v>
      </c>
      <c r="P12" s="4">
        <v>0</v>
      </c>
      <c r="Q12" s="4">
        <f t="shared" si="6"/>
        <v>0</v>
      </c>
      <c r="R12" s="4">
        <v>0</v>
      </c>
      <c r="S12" s="4">
        <f t="shared" si="7"/>
        <v>0</v>
      </c>
      <c r="T12" s="4">
        <v>0</v>
      </c>
      <c r="U12" s="4">
        <f t="shared" si="8"/>
        <v>0</v>
      </c>
      <c r="V12" s="4">
        <v>0</v>
      </c>
      <c r="W12" s="4">
        <f t="shared" si="9"/>
        <v>0</v>
      </c>
      <c r="X12" s="4">
        <v>0</v>
      </c>
      <c r="Y12" s="4">
        <f t="shared" si="10"/>
        <v>0</v>
      </c>
      <c r="Z12" s="4">
        <f t="shared" si="11"/>
        <v>0</v>
      </c>
      <c r="AA12" s="4">
        <v>0</v>
      </c>
      <c r="AB12" s="4">
        <f t="shared" si="12"/>
        <v>0</v>
      </c>
      <c r="AC12" s="4">
        <v>0</v>
      </c>
      <c r="AD12" s="4">
        <f t="shared" si="13"/>
        <v>0</v>
      </c>
      <c r="AE12" s="4">
        <v>0</v>
      </c>
      <c r="AF12" s="4">
        <f t="shared" si="14"/>
        <v>0</v>
      </c>
      <c r="AG12" s="4">
        <v>0</v>
      </c>
      <c r="AH12" s="4">
        <f t="shared" si="15"/>
        <v>0</v>
      </c>
      <c r="AI12" s="4">
        <f t="shared" si="16"/>
        <v>0</v>
      </c>
      <c r="AJ12" s="4">
        <v>0</v>
      </c>
      <c r="AK12" s="4">
        <f t="shared" si="17"/>
        <v>0</v>
      </c>
      <c r="AL12" s="4">
        <f t="shared" si="18"/>
        <v>0</v>
      </c>
      <c r="AM12" s="4">
        <v>0</v>
      </c>
      <c r="AN12" s="4">
        <f t="shared" si="19"/>
        <v>0</v>
      </c>
      <c r="AO12" s="4">
        <v>0</v>
      </c>
      <c r="AP12" s="4">
        <f t="shared" si="20"/>
        <v>0</v>
      </c>
      <c r="AQ12" s="4">
        <v>0</v>
      </c>
      <c r="AR12" s="4">
        <f t="shared" si="21"/>
        <v>0</v>
      </c>
      <c r="AS12" s="4">
        <f t="shared" si="22"/>
        <v>0</v>
      </c>
      <c r="AT12" s="4">
        <v>0</v>
      </c>
      <c r="AU12" s="4">
        <f t="shared" si="23"/>
        <v>0</v>
      </c>
      <c r="AV12" s="4">
        <f t="shared" si="24"/>
        <v>0</v>
      </c>
      <c r="AW12" s="4">
        <f t="shared" si="25"/>
        <v>0</v>
      </c>
      <c r="AX12" s="4"/>
      <c r="AY12" s="4">
        <f t="shared" si="26"/>
        <v>0</v>
      </c>
      <c r="AZ12" s="4">
        <f t="shared" si="27"/>
        <v>0</v>
      </c>
      <c r="BA12" s="4"/>
      <c r="BB12" s="4"/>
      <c r="BC12" s="4">
        <f t="shared" si="28"/>
        <v>0</v>
      </c>
      <c r="BD12" s="4">
        <f t="shared" si="29"/>
        <v>0</v>
      </c>
      <c r="BE12" s="4">
        <v>0</v>
      </c>
      <c r="BF12" s="4">
        <v>0</v>
      </c>
      <c r="BG12" s="4">
        <f t="shared" si="30"/>
        <v>0</v>
      </c>
      <c r="BH12" s="4">
        <f t="shared" si="31"/>
        <v>0</v>
      </c>
      <c r="BI12" s="4">
        <v>0</v>
      </c>
      <c r="BJ12" s="4">
        <v>0</v>
      </c>
      <c r="BK12" s="4">
        <f t="shared" si="32"/>
        <v>0</v>
      </c>
      <c r="BL12" s="4">
        <f t="shared" si="44"/>
        <v>0</v>
      </c>
      <c r="BM12" s="4">
        <v>0</v>
      </c>
      <c r="BN12" s="4">
        <f t="shared" si="33"/>
        <v>0</v>
      </c>
      <c r="BO12" s="4">
        <f t="shared" si="34"/>
        <v>0</v>
      </c>
      <c r="BP12" s="4">
        <f t="shared" si="35"/>
        <v>0</v>
      </c>
      <c r="BQ12" s="4">
        <v>0</v>
      </c>
      <c r="BR12" s="4">
        <v>0</v>
      </c>
      <c r="BS12" s="4">
        <v>0</v>
      </c>
      <c r="BT12" s="31">
        <f t="shared" si="38"/>
        <v>0</v>
      </c>
      <c r="BU12" s="40">
        <f t="shared" si="42"/>
        <v>0</v>
      </c>
      <c r="BV12" s="31">
        <f t="shared" si="43"/>
        <v>0</v>
      </c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</row>
    <row r="13" spans="1:97" s="2" customFormat="1" ht="16.5" x14ac:dyDescent="0.3">
      <c r="A13" s="8"/>
      <c r="B13" s="24"/>
      <c r="C13" s="24"/>
      <c r="D13" s="3"/>
      <c r="E13" s="3"/>
      <c r="F13" s="3"/>
      <c r="G13" s="3"/>
      <c r="H13" s="3"/>
      <c r="I13" s="9"/>
      <c r="J13" s="9"/>
      <c r="K13" s="9"/>
      <c r="L13" s="9"/>
      <c r="M13" s="10"/>
      <c r="O13" s="3"/>
      <c r="Q13" s="3"/>
      <c r="S13" s="3"/>
      <c r="U13" s="3"/>
      <c r="W13" s="3"/>
      <c r="Y13" s="3"/>
      <c r="Z13" s="3"/>
      <c r="AB13" s="3"/>
      <c r="AD13" s="3"/>
      <c r="AF13" s="3"/>
      <c r="AH13" s="3"/>
      <c r="AI13" s="3"/>
      <c r="AK13" s="3"/>
      <c r="AL13" s="3"/>
      <c r="AN13" s="3"/>
      <c r="AP13" s="3"/>
      <c r="AR13" s="3"/>
      <c r="AS13" s="3"/>
      <c r="AU13" s="3"/>
      <c r="AV13" s="3"/>
      <c r="AW13" s="3"/>
      <c r="AY13" s="3"/>
      <c r="AZ13" s="3"/>
      <c r="BC13" s="3"/>
      <c r="BD13" s="3"/>
      <c r="BG13" s="3"/>
      <c r="BH13" s="3"/>
      <c r="BI13" s="3"/>
      <c r="BJ13" s="3"/>
      <c r="BK13" s="3"/>
      <c r="BL13" s="3"/>
      <c r="BN13" s="3"/>
      <c r="BO13" s="3"/>
      <c r="BP13" s="3"/>
    </row>
    <row r="14" spans="1:97" s="2" customFormat="1" ht="16.5" x14ac:dyDescent="0.3">
      <c r="A14" s="8"/>
      <c r="B14" s="24"/>
      <c r="C14" s="25"/>
      <c r="D14" s="3"/>
      <c r="E14" s="3"/>
      <c r="F14" s="3"/>
      <c r="G14" s="3"/>
      <c r="H14" s="3"/>
      <c r="I14" s="9"/>
      <c r="J14" s="9"/>
      <c r="K14" s="9"/>
      <c r="L14" s="9"/>
      <c r="M14" s="10"/>
      <c r="O14" s="3"/>
      <c r="Q14" s="3"/>
      <c r="S14" s="3"/>
      <c r="U14" s="3"/>
      <c r="W14" s="3"/>
      <c r="Y14" s="3"/>
      <c r="Z14" s="3"/>
      <c r="AB14" s="3"/>
      <c r="AD14" s="3"/>
      <c r="AF14" s="3"/>
      <c r="AH14" s="3"/>
      <c r="AI14" s="3"/>
      <c r="AK14" s="3"/>
      <c r="AL14" s="3"/>
      <c r="AN14" s="3"/>
      <c r="AP14" s="3"/>
      <c r="AR14" s="3"/>
      <c r="AS14" s="3"/>
      <c r="AU14" s="3"/>
      <c r="AV14" s="3"/>
      <c r="AW14" s="3"/>
      <c r="AY14" s="3"/>
      <c r="AZ14" s="3"/>
      <c r="BC14" s="3"/>
      <c r="BD14" s="3"/>
      <c r="BG14" s="3"/>
      <c r="BH14" s="3"/>
      <c r="BI14" s="3"/>
      <c r="BJ14" s="3"/>
      <c r="BK14" s="3"/>
      <c r="BL14" s="3"/>
      <c r="BN14" s="3"/>
      <c r="BO14" s="3"/>
      <c r="BP14" s="3"/>
    </row>
    <row r="15" spans="1:97" s="2" customFormat="1" ht="16.5" x14ac:dyDescent="0.3">
      <c r="A15" s="8"/>
      <c r="B15" s="24"/>
      <c r="C15" s="24"/>
      <c r="D15" s="3"/>
      <c r="E15" s="3"/>
      <c r="F15" s="3"/>
      <c r="G15" s="3"/>
      <c r="H15" s="3"/>
      <c r="I15" s="9"/>
      <c r="J15" s="9"/>
      <c r="K15" s="9"/>
      <c r="L15" s="9"/>
      <c r="M15" s="10"/>
      <c r="O15" s="3"/>
      <c r="Q15" s="3"/>
      <c r="S15" s="3"/>
      <c r="U15" s="3"/>
      <c r="W15" s="3"/>
      <c r="Y15" s="3"/>
      <c r="Z15" s="3"/>
      <c r="AB15" s="3"/>
      <c r="AD15" s="3"/>
      <c r="AF15" s="3"/>
      <c r="AH15" s="3"/>
      <c r="AI15" s="3"/>
      <c r="AK15" s="3"/>
      <c r="AL15" s="3"/>
      <c r="AN15" s="3"/>
      <c r="AP15" s="3"/>
      <c r="AR15" s="3"/>
      <c r="AS15" s="3"/>
      <c r="AU15" s="3"/>
      <c r="AV15" s="3"/>
      <c r="AW15" s="3"/>
      <c r="AY15" s="3"/>
      <c r="AZ15" s="3"/>
      <c r="BC15" s="3"/>
      <c r="BD15" s="3"/>
      <c r="BG15" s="3"/>
      <c r="BH15" s="3"/>
      <c r="BI15" s="3"/>
      <c r="BJ15" s="3"/>
      <c r="BK15" s="3"/>
      <c r="BL15" s="3"/>
      <c r="BN15" s="3"/>
      <c r="BO15" s="3"/>
      <c r="BP15" s="3"/>
    </row>
    <row r="16" spans="1:97" s="2" customFormat="1" ht="16.5" x14ac:dyDescent="0.3">
      <c r="A16" s="8"/>
      <c r="B16" s="24"/>
      <c r="C16" s="24"/>
      <c r="D16" s="3"/>
      <c r="E16" s="3"/>
      <c r="F16" s="3"/>
      <c r="G16" s="3"/>
      <c r="H16" s="3"/>
      <c r="I16" s="9"/>
      <c r="J16" s="9"/>
      <c r="K16" s="9"/>
      <c r="L16" s="9"/>
      <c r="M16" s="10"/>
      <c r="O16" s="3"/>
      <c r="Q16" s="3"/>
      <c r="S16" s="3"/>
      <c r="U16" s="3"/>
      <c r="W16" s="3"/>
      <c r="Y16" s="3"/>
      <c r="Z16" s="3"/>
      <c r="AB16" s="3"/>
      <c r="AD16" s="3"/>
      <c r="AF16" s="3"/>
      <c r="AH16" s="3"/>
      <c r="AI16" s="3"/>
      <c r="AK16" s="3"/>
      <c r="AL16" s="3"/>
      <c r="AN16" s="3"/>
      <c r="AP16" s="3"/>
      <c r="AR16" s="3"/>
      <c r="AS16" s="3"/>
      <c r="AU16" s="3"/>
      <c r="AV16" s="3"/>
      <c r="AW16" s="3"/>
      <c r="AY16" s="3"/>
      <c r="AZ16" s="3"/>
      <c r="BC16" s="3"/>
      <c r="BD16" s="3"/>
      <c r="BG16" s="3"/>
      <c r="BH16" s="3"/>
      <c r="BI16" s="3"/>
      <c r="BJ16" s="3"/>
      <c r="BK16" s="3"/>
      <c r="BL16" s="3"/>
      <c r="BN16" s="3"/>
      <c r="BO16" s="3"/>
      <c r="BP16" s="3"/>
    </row>
  </sheetData>
  <sortState ref="A3:CR12">
    <sortCondition descending="1" ref="M3:M12"/>
  </sortState>
  <mergeCells count="15">
    <mergeCell ref="AQ2:AR2"/>
    <mergeCell ref="AE2:AF2"/>
    <mergeCell ref="AG2:AH2"/>
    <mergeCell ref="AJ2:AK2"/>
    <mergeCell ref="AM2:AN2"/>
    <mergeCell ref="AO2:AP2"/>
    <mergeCell ref="X2:Y2"/>
    <mergeCell ref="AA2:AB2"/>
    <mergeCell ref="AC2:AD2"/>
    <mergeCell ref="A1:M1"/>
    <mergeCell ref="N2:O2"/>
    <mergeCell ref="P2:Q2"/>
    <mergeCell ref="R2:S2"/>
    <mergeCell ref="T2:U2"/>
    <mergeCell ref="V2:W2"/>
  </mergeCells>
  <pageMargins left="0.7" right="0.7" top="0.75" bottom="0.75" header="0.3" footer="0.3"/>
  <pageSetup paperSize="9" scale="86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ΔΥΕΤ</vt:lpstr>
      <vt:lpstr>ΔΥΕΤ!Print_Area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DIDAD_user15</dc:creator>
  <cp:lastModifiedBy>Nikolaos Tsintaris</cp:lastModifiedBy>
  <cp:lastPrinted>2026-06-29T08:25:17Z</cp:lastPrinted>
  <dcterms:created xsi:type="dcterms:W3CDTF">2018-03-21T16:26:00Z</dcterms:created>
  <dcterms:modified xsi:type="dcterms:W3CDTF">2026-06-30T09:03:19Z</dcterms:modified>
</cp:coreProperties>
</file>